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port\Après W\2018\"/>
    </mc:Choice>
  </mc:AlternateContent>
  <bookViews>
    <workbookView xWindow="480" yWindow="390" windowWidth="11460" windowHeight="6525" tabRatio="772" activeTab="7"/>
  </bookViews>
  <sheets>
    <sheet name="Points H" sheetId="3" r:id="rId1"/>
    <sheet name="Echelle de 128 H" sheetId="6" r:id="rId2"/>
    <sheet name="ClassDécH" sheetId="12" r:id="rId3"/>
    <sheet name="%Hommes" sheetId="16" r:id="rId4"/>
    <sheet name="Points F" sheetId="2" r:id="rId5"/>
    <sheet name="Echelle de 128 F" sheetId="7" r:id="rId6"/>
    <sheet name="ClassDécF" sheetId="13" r:id="rId7"/>
    <sheet name="%Femmes" sheetId="17" r:id="rId8"/>
    <sheet name="Conclusions" sheetId="18" r:id="rId9"/>
    <sheet name="Pour article" sheetId="20" r:id="rId10"/>
    <sheet name="Sheet1" sheetId="21" r:id="rId11"/>
  </sheets>
  <calcPr calcId="162913"/>
</workbook>
</file>

<file path=xl/calcChain.xml><?xml version="1.0" encoding="utf-8"?>
<calcChain xmlns="http://schemas.openxmlformats.org/spreadsheetml/2006/main">
  <c r="I185" i="17" l="1"/>
  <c r="I181" i="17"/>
  <c r="I176" i="17"/>
  <c r="I163" i="17"/>
  <c r="I155" i="17"/>
  <c r="I156" i="17"/>
  <c r="I145" i="17"/>
  <c r="I144" i="17"/>
  <c r="I140" i="17"/>
  <c r="I141" i="17"/>
  <c r="I125" i="17"/>
  <c r="I112" i="17"/>
  <c r="I106" i="17"/>
  <c r="I93" i="17"/>
  <c r="I86" i="17"/>
  <c r="I91" i="17"/>
  <c r="I81" i="17"/>
  <c r="I80" i="17"/>
  <c r="I62" i="17"/>
  <c r="I63" i="17"/>
  <c r="I60" i="17"/>
  <c r="I59" i="17"/>
  <c r="I54" i="17"/>
  <c r="I61" i="17"/>
  <c r="I45" i="17"/>
  <c r="I38" i="17"/>
  <c r="I37" i="17"/>
  <c r="I30" i="17"/>
  <c r="I33" i="17"/>
  <c r="I28" i="17"/>
  <c r="I27" i="17"/>
  <c r="I20" i="17"/>
  <c r="I17" i="17"/>
  <c r="I10" i="17"/>
  <c r="I152" i="17"/>
  <c r="I66" i="17"/>
  <c r="I70" i="17"/>
  <c r="H70" i="17"/>
  <c r="H66" i="17"/>
  <c r="H152" i="17"/>
  <c r="I3" i="17"/>
  <c r="I226" i="16"/>
  <c r="I219" i="16"/>
  <c r="I220" i="16"/>
  <c r="I209" i="16"/>
  <c r="I206" i="16"/>
  <c r="I189" i="16"/>
  <c r="I182" i="16"/>
  <c r="I185" i="16"/>
  <c r="I178" i="16"/>
  <c r="I181" i="16"/>
  <c r="I163" i="16"/>
  <c r="I164" i="16"/>
  <c r="I160" i="16"/>
  <c r="I141" i="16"/>
  <c r="I138" i="16"/>
  <c r="I128" i="16"/>
  <c r="I126" i="16"/>
  <c r="I124" i="16"/>
  <c r="I114" i="16"/>
  <c r="I106" i="16"/>
  <c r="I94" i="16"/>
  <c r="I89" i="16"/>
  <c r="I71" i="16"/>
  <c r="I69" i="16"/>
  <c r="I63" i="16"/>
  <c r="I52" i="16"/>
  <c r="I55" i="16"/>
  <c r="I45" i="16"/>
  <c r="I27" i="16"/>
  <c r="I29" i="16"/>
  <c r="I24" i="16"/>
  <c r="I25" i="16"/>
  <c r="I23" i="16"/>
  <c r="I7" i="16"/>
  <c r="I5" i="16"/>
  <c r="I4" i="16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X2" i="13"/>
  <c r="I59" i="20"/>
  <c r="I58" i="20"/>
  <c r="I57" i="20"/>
  <c r="I56" i="20"/>
  <c r="I55" i="20"/>
  <c r="I54" i="20"/>
  <c r="I53" i="20"/>
  <c r="I52" i="20"/>
  <c r="I51" i="20"/>
  <c r="I50" i="20"/>
  <c r="D59" i="20"/>
  <c r="D58" i="20"/>
  <c r="D57" i="20"/>
  <c r="D56" i="20"/>
  <c r="D55" i="20"/>
  <c r="D54" i="20"/>
  <c r="D53" i="20"/>
  <c r="D52" i="20"/>
  <c r="D51" i="20"/>
  <c r="D50" i="20"/>
  <c r="X429" i="12"/>
  <c r="X428" i="12"/>
  <c r="X427" i="12"/>
  <c r="X426" i="12"/>
  <c r="X425" i="12"/>
  <c r="X424" i="12"/>
  <c r="X423" i="12"/>
  <c r="X422" i="12"/>
  <c r="X421" i="12"/>
  <c r="X420" i="12"/>
  <c r="X419" i="12"/>
  <c r="X418" i="12"/>
  <c r="X417" i="12"/>
  <c r="X416" i="12"/>
  <c r="X415" i="12"/>
  <c r="X414" i="12"/>
  <c r="X413" i="12"/>
  <c r="X412" i="12"/>
  <c r="X411" i="12"/>
  <c r="X410" i="12"/>
  <c r="X409" i="12"/>
  <c r="X408" i="12"/>
  <c r="X407" i="12"/>
  <c r="X406" i="12"/>
  <c r="X405" i="12"/>
  <c r="X404" i="12"/>
  <c r="X403" i="12"/>
  <c r="X402" i="12"/>
  <c r="X401" i="12"/>
  <c r="X400" i="12"/>
  <c r="X399" i="12"/>
  <c r="X398" i="12"/>
  <c r="X397" i="12"/>
  <c r="X396" i="12"/>
  <c r="X395" i="12"/>
  <c r="X394" i="12"/>
  <c r="X393" i="12"/>
  <c r="X392" i="12"/>
  <c r="X391" i="12"/>
  <c r="X390" i="12"/>
  <c r="X389" i="12"/>
  <c r="X388" i="12"/>
  <c r="X387" i="12"/>
  <c r="X386" i="12"/>
  <c r="X385" i="12"/>
  <c r="X384" i="12"/>
  <c r="X383" i="12"/>
  <c r="X382" i="12"/>
  <c r="X381" i="12"/>
  <c r="X380" i="12"/>
  <c r="X379" i="12"/>
  <c r="X378" i="12"/>
  <c r="X377" i="12"/>
  <c r="X376" i="12"/>
  <c r="X375" i="12"/>
  <c r="X374" i="12"/>
  <c r="X373" i="12"/>
  <c r="X372" i="12"/>
  <c r="X371" i="12"/>
  <c r="X370" i="12"/>
  <c r="X369" i="12"/>
  <c r="X368" i="12"/>
  <c r="X367" i="12"/>
  <c r="X366" i="12"/>
  <c r="X365" i="12"/>
  <c r="X364" i="12"/>
  <c r="X363" i="12"/>
  <c r="X362" i="12"/>
  <c r="X361" i="12"/>
  <c r="X360" i="12"/>
  <c r="X359" i="12"/>
  <c r="X358" i="12"/>
  <c r="X357" i="12"/>
  <c r="X356" i="12"/>
  <c r="X355" i="12"/>
  <c r="X354" i="12"/>
  <c r="X353" i="12"/>
  <c r="X352" i="12"/>
  <c r="X351" i="12"/>
  <c r="X350" i="12"/>
  <c r="X349" i="12"/>
  <c r="X348" i="12"/>
  <c r="X347" i="12"/>
  <c r="X346" i="12"/>
  <c r="X345" i="12"/>
  <c r="X344" i="12"/>
  <c r="X343" i="12"/>
  <c r="X342" i="12"/>
  <c r="X341" i="12"/>
  <c r="X340" i="12"/>
  <c r="X339" i="12"/>
  <c r="X338" i="12"/>
  <c r="X337" i="12"/>
  <c r="X336" i="12"/>
  <c r="X335" i="12"/>
  <c r="X334" i="12"/>
  <c r="X333" i="12"/>
  <c r="X332" i="12"/>
  <c r="X331" i="12"/>
  <c r="X330" i="12"/>
  <c r="X329" i="12"/>
  <c r="X328" i="12"/>
  <c r="X327" i="12"/>
  <c r="X326" i="12"/>
  <c r="X325" i="12"/>
  <c r="X324" i="12"/>
  <c r="X323" i="12"/>
  <c r="X322" i="12"/>
  <c r="X321" i="12"/>
  <c r="X320" i="12"/>
  <c r="X319" i="12"/>
  <c r="X318" i="12"/>
  <c r="X317" i="12"/>
  <c r="X316" i="12"/>
  <c r="X315" i="12"/>
  <c r="X314" i="12"/>
  <c r="X313" i="12"/>
  <c r="X312" i="12"/>
  <c r="X311" i="12"/>
  <c r="X310" i="12"/>
  <c r="X309" i="12"/>
  <c r="X308" i="12"/>
  <c r="X307" i="12"/>
  <c r="X306" i="12"/>
  <c r="X305" i="12"/>
  <c r="X304" i="12"/>
  <c r="X303" i="12"/>
  <c r="X302" i="12"/>
  <c r="X301" i="12"/>
  <c r="X300" i="12"/>
  <c r="X299" i="12"/>
  <c r="X298" i="12"/>
  <c r="X297" i="12"/>
  <c r="X296" i="12"/>
  <c r="X295" i="12"/>
  <c r="X294" i="12"/>
  <c r="X293" i="12"/>
  <c r="X292" i="12"/>
  <c r="X291" i="12"/>
  <c r="X290" i="12"/>
  <c r="X289" i="12"/>
  <c r="X288" i="12"/>
  <c r="X287" i="12"/>
  <c r="X286" i="12"/>
  <c r="X285" i="12"/>
  <c r="X284" i="12"/>
  <c r="X283" i="12"/>
  <c r="X282" i="12"/>
  <c r="X281" i="12"/>
  <c r="X280" i="12"/>
  <c r="X279" i="12"/>
  <c r="X278" i="12"/>
  <c r="X277" i="12"/>
  <c r="X276" i="12"/>
  <c r="X275" i="12"/>
  <c r="X274" i="12"/>
  <c r="X273" i="12"/>
  <c r="X272" i="12"/>
  <c r="X271" i="12"/>
  <c r="X270" i="12"/>
  <c r="X269" i="12"/>
  <c r="X268" i="12"/>
  <c r="X267" i="12"/>
  <c r="X266" i="12"/>
  <c r="X265" i="12"/>
  <c r="X264" i="12"/>
  <c r="X263" i="12"/>
  <c r="X262" i="12"/>
  <c r="X261" i="12"/>
  <c r="X260" i="12"/>
  <c r="X259" i="12"/>
  <c r="X258" i="12"/>
  <c r="X257" i="12"/>
  <c r="X256" i="12"/>
  <c r="X255" i="12"/>
  <c r="X254" i="12"/>
  <c r="X253" i="12"/>
  <c r="X252" i="12"/>
  <c r="X251" i="12"/>
  <c r="X250" i="12"/>
  <c r="X249" i="12"/>
  <c r="X248" i="12"/>
  <c r="X247" i="12"/>
  <c r="X246" i="12"/>
  <c r="X245" i="12"/>
  <c r="X244" i="12"/>
  <c r="X243" i="12"/>
  <c r="X242" i="12"/>
  <c r="X241" i="12"/>
  <c r="X240" i="12"/>
  <c r="X239" i="12"/>
  <c r="X238" i="12"/>
  <c r="X237" i="12"/>
  <c r="X236" i="12"/>
  <c r="X235" i="12"/>
  <c r="X234" i="12"/>
  <c r="X233" i="12"/>
  <c r="X232" i="12"/>
  <c r="X231" i="12"/>
  <c r="X230" i="12"/>
  <c r="X229" i="12"/>
  <c r="X228" i="12"/>
  <c r="X227" i="12"/>
  <c r="X226" i="12"/>
  <c r="X225" i="12"/>
  <c r="X224" i="12"/>
  <c r="X223" i="12"/>
  <c r="X222" i="12"/>
  <c r="X221" i="12"/>
  <c r="X220" i="12"/>
  <c r="X219" i="12"/>
  <c r="X218" i="12"/>
  <c r="X217" i="12"/>
  <c r="X216" i="12"/>
  <c r="X215" i="12"/>
  <c r="X214" i="12"/>
  <c r="X213" i="12"/>
  <c r="X212" i="12"/>
  <c r="X211" i="12"/>
  <c r="X210" i="12"/>
  <c r="X209" i="12"/>
  <c r="X208" i="12"/>
  <c r="X207" i="12"/>
  <c r="X206" i="12"/>
  <c r="X205" i="12"/>
  <c r="X204" i="12"/>
  <c r="X203" i="12"/>
  <c r="X202" i="12"/>
  <c r="X201" i="12"/>
  <c r="X200" i="12"/>
  <c r="X199" i="12"/>
  <c r="X198" i="12"/>
  <c r="X197" i="12"/>
  <c r="X196" i="12"/>
  <c r="X195" i="12"/>
  <c r="X194" i="12"/>
  <c r="X193" i="12"/>
  <c r="X192" i="12"/>
  <c r="X191" i="12"/>
  <c r="X190" i="12"/>
  <c r="X189" i="12"/>
  <c r="X188" i="12"/>
  <c r="X187" i="12"/>
  <c r="X186" i="12"/>
  <c r="X185" i="12"/>
  <c r="X184" i="12"/>
  <c r="X183" i="12"/>
  <c r="X182" i="12"/>
  <c r="X181" i="12"/>
  <c r="X180" i="12"/>
  <c r="X179" i="12"/>
  <c r="X178" i="12"/>
  <c r="X177" i="12"/>
  <c r="X176" i="12"/>
  <c r="X175" i="12"/>
  <c r="X174" i="12"/>
  <c r="X173" i="12"/>
  <c r="X172" i="12"/>
  <c r="X171" i="12"/>
  <c r="X170" i="12"/>
  <c r="X169" i="12"/>
  <c r="X168" i="12"/>
  <c r="X167" i="12"/>
  <c r="X166" i="12"/>
  <c r="X165" i="12"/>
  <c r="X164" i="12"/>
  <c r="X163" i="12"/>
  <c r="X162" i="12"/>
  <c r="X161" i="12"/>
  <c r="X160" i="12"/>
  <c r="X159" i="12"/>
  <c r="X158" i="12"/>
  <c r="X157" i="12"/>
  <c r="X156" i="12"/>
  <c r="X155" i="12"/>
  <c r="X154" i="12"/>
  <c r="X153" i="12"/>
  <c r="X152" i="12"/>
  <c r="X151" i="12"/>
  <c r="X150" i="12"/>
  <c r="X149" i="12"/>
  <c r="X148" i="12"/>
  <c r="X147" i="12"/>
  <c r="X146" i="12"/>
  <c r="X145" i="12"/>
  <c r="X144" i="12"/>
  <c r="X143" i="12"/>
  <c r="X142" i="12"/>
  <c r="X141" i="12"/>
  <c r="X140" i="12"/>
  <c r="X139" i="12"/>
  <c r="X138" i="12"/>
  <c r="X137" i="12"/>
  <c r="X136" i="12"/>
  <c r="X135" i="12"/>
  <c r="X134" i="12"/>
  <c r="X133" i="12"/>
  <c r="X132" i="12"/>
  <c r="X131" i="12"/>
  <c r="X130" i="12"/>
  <c r="X129" i="12"/>
  <c r="X128" i="12"/>
  <c r="X127" i="12"/>
  <c r="X126" i="12"/>
  <c r="X125" i="12"/>
  <c r="X124" i="12"/>
  <c r="X123" i="12"/>
  <c r="X122" i="12"/>
  <c r="X121" i="12"/>
  <c r="X120" i="12"/>
  <c r="X119" i="12"/>
  <c r="X118" i="12"/>
  <c r="X117" i="12"/>
  <c r="X116" i="12"/>
  <c r="X115" i="12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1" i="12"/>
  <c r="X100" i="12"/>
  <c r="X99" i="12"/>
  <c r="X98" i="12"/>
  <c r="X97" i="12"/>
  <c r="X96" i="12"/>
  <c r="X95" i="12"/>
  <c r="X94" i="12"/>
  <c r="X93" i="12"/>
  <c r="X92" i="12"/>
  <c r="X91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X2" i="12"/>
  <c r="I207" i="16"/>
  <c r="H207" i="16"/>
  <c r="X406" i="13"/>
  <c r="X405" i="13"/>
  <c r="X404" i="13"/>
  <c r="X403" i="13"/>
  <c r="X402" i="13"/>
  <c r="X401" i="13"/>
  <c r="X400" i="13"/>
  <c r="X399" i="13"/>
  <c r="X398" i="13"/>
  <c r="X397" i="13"/>
  <c r="X396" i="13"/>
  <c r="X395" i="13"/>
  <c r="X394" i="13"/>
  <c r="X393" i="13"/>
  <c r="X392" i="13"/>
  <c r="X391" i="13"/>
  <c r="X390" i="13"/>
  <c r="X389" i="13"/>
  <c r="X388" i="13"/>
  <c r="X387" i="13"/>
  <c r="X386" i="13"/>
  <c r="X385" i="13"/>
  <c r="X384" i="13"/>
  <c r="X383" i="13"/>
  <c r="X382" i="13"/>
  <c r="X381" i="13"/>
  <c r="X380" i="13"/>
  <c r="X379" i="13"/>
  <c r="X378" i="13"/>
  <c r="X377" i="13"/>
  <c r="X376" i="13"/>
  <c r="X375" i="13"/>
  <c r="X374" i="13"/>
  <c r="X373" i="13"/>
  <c r="X372" i="13"/>
  <c r="X371" i="13"/>
  <c r="X370" i="13"/>
  <c r="X369" i="13"/>
  <c r="X368" i="13"/>
  <c r="X367" i="13"/>
  <c r="X366" i="13"/>
  <c r="X365" i="13"/>
  <c r="X364" i="13"/>
  <c r="X363" i="13"/>
  <c r="X362" i="13"/>
  <c r="X361" i="13"/>
  <c r="X360" i="13"/>
  <c r="X359" i="13"/>
  <c r="X358" i="13"/>
  <c r="X357" i="13"/>
  <c r="X356" i="13"/>
  <c r="X355" i="13"/>
  <c r="X354" i="13"/>
  <c r="X353" i="13"/>
  <c r="X352" i="13"/>
  <c r="X351" i="13"/>
  <c r="X350" i="13"/>
  <c r="X349" i="13"/>
  <c r="X348" i="13"/>
  <c r="X347" i="13"/>
  <c r="X346" i="13"/>
  <c r="X345" i="13"/>
  <c r="X344" i="13"/>
  <c r="X343" i="13"/>
  <c r="X342" i="13"/>
  <c r="X341" i="13"/>
  <c r="X340" i="13"/>
  <c r="X339" i="13"/>
  <c r="X338" i="13"/>
  <c r="X337" i="13"/>
  <c r="X336" i="13"/>
  <c r="X335" i="13"/>
  <c r="X334" i="13"/>
  <c r="X333" i="13"/>
  <c r="X332" i="13"/>
  <c r="X331" i="13"/>
  <c r="X330" i="13"/>
  <c r="X329" i="13"/>
  <c r="X328" i="13"/>
  <c r="X327" i="13"/>
  <c r="X326" i="13"/>
  <c r="X325" i="13"/>
  <c r="X324" i="13"/>
  <c r="X323" i="13"/>
  <c r="X322" i="13"/>
  <c r="X321" i="13"/>
  <c r="X320" i="13"/>
  <c r="X319" i="13"/>
  <c r="X318" i="13"/>
  <c r="X317" i="13"/>
  <c r="X316" i="13"/>
  <c r="X315" i="13"/>
  <c r="X314" i="13"/>
  <c r="X313" i="13"/>
  <c r="X312" i="13"/>
  <c r="X311" i="13"/>
  <c r="X310" i="13"/>
  <c r="X309" i="13"/>
  <c r="X308" i="13"/>
  <c r="X307" i="13"/>
  <c r="X306" i="13"/>
  <c r="X305" i="13"/>
  <c r="X304" i="13"/>
  <c r="X303" i="13"/>
  <c r="X302" i="13"/>
  <c r="X301" i="13"/>
  <c r="X300" i="13"/>
  <c r="X299" i="13"/>
  <c r="X298" i="13"/>
  <c r="X297" i="13"/>
  <c r="X296" i="13"/>
  <c r="X295" i="13"/>
  <c r="X294" i="13"/>
  <c r="X293" i="13"/>
  <c r="X292" i="13"/>
  <c r="X291" i="13"/>
  <c r="X290" i="13"/>
  <c r="X289" i="13"/>
  <c r="X288" i="13"/>
  <c r="X287" i="13"/>
  <c r="X286" i="13"/>
  <c r="X285" i="13"/>
  <c r="X284" i="13"/>
  <c r="X283" i="13"/>
  <c r="X282" i="13"/>
  <c r="X281" i="13"/>
  <c r="X280" i="13"/>
  <c r="X279" i="13"/>
  <c r="X278" i="13"/>
  <c r="X277" i="13"/>
  <c r="X276" i="13"/>
  <c r="X275" i="13"/>
  <c r="X274" i="13"/>
  <c r="X273" i="13"/>
  <c r="X272" i="13"/>
  <c r="X271" i="13"/>
  <c r="X270" i="13"/>
  <c r="X269" i="13"/>
  <c r="X268" i="13"/>
  <c r="X267" i="13"/>
  <c r="X266" i="13"/>
  <c r="X265" i="13"/>
  <c r="X264" i="13"/>
  <c r="X263" i="13"/>
  <c r="X262" i="13"/>
  <c r="X261" i="13"/>
  <c r="X260" i="13"/>
  <c r="X259" i="13"/>
  <c r="X258" i="13"/>
  <c r="X257" i="13"/>
  <c r="X256" i="13"/>
  <c r="X255" i="13"/>
  <c r="X254" i="13"/>
  <c r="X253" i="13"/>
  <c r="X252" i="13"/>
  <c r="X251" i="13"/>
  <c r="X250" i="13"/>
  <c r="X249" i="13"/>
  <c r="X248" i="13"/>
  <c r="X247" i="13"/>
  <c r="X246" i="13"/>
  <c r="X245" i="13"/>
  <c r="X244" i="13"/>
  <c r="X243" i="13"/>
  <c r="X242" i="13"/>
  <c r="X241" i="13"/>
  <c r="X240" i="13"/>
  <c r="X239" i="13"/>
  <c r="X238" i="13"/>
  <c r="X237" i="13"/>
  <c r="X236" i="13"/>
  <c r="X235" i="13"/>
  <c r="X234" i="13"/>
  <c r="X233" i="13"/>
  <c r="X232" i="13"/>
  <c r="X231" i="13"/>
  <c r="X230" i="13"/>
  <c r="X229" i="13"/>
  <c r="X228" i="13"/>
  <c r="X227" i="13"/>
  <c r="X226" i="13"/>
  <c r="X225" i="13"/>
  <c r="X224" i="13"/>
  <c r="X223" i="13"/>
  <c r="X222" i="13"/>
  <c r="X221" i="13"/>
  <c r="X220" i="13"/>
  <c r="X219" i="13"/>
  <c r="X218" i="13"/>
  <c r="X217" i="13"/>
  <c r="X216" i="13"/>
  <c r="X215" i="13"/>
  <c r="X214" i="13"/>
  <c r="X213" i="13"/>
  <c r="X212" i="13"/>
  <c r="X211" i="13"/>
  <c r="X210" i="13"/>
  <c r="X209" i="13"/>
  <c r="X208" i="13"/>
  <c r="X207" i="13"/>
  <c r="X206" i="13"/>
  <c r="X205" i="13"/>
  <c r="X204" i="13"/>
  <c r="X203" i="13"/>
  <c r="X202" i="13"/>
  <c r="X201" i="13"/>
  <c r="X200" i="13"/>
  <c r="X199" i="13"/>
  <c r="X198" i="13"/>
  <c r="X197" i="13"/>
  <c r="X196" i="13"/>
  <c r="X195" i="13"/>
  <c r="X194" i="13"/>
  <c r="X193" i="13"/>
  <c r="X192" i="13"/>
  <c r="X191" i="13"/>
  <c r="X190" i="13"/>
  <c r="X189" i="13"/>
  <c r="X188" i="13"/>
  <c r="X187" i="13"/>
  <c r="X186" i="13"/>
  <c r="X185" i="13"/>
  <c r="X184" i="13"/>
  <c r="X183" i="13"/>
  <c r="X182" i="13"/>
  <c r="X181" i="13"/>
  <c r="X180" i="13"/>
  <c r="X179" i="13"/>
  <c r="X178" i="13"/>
  <c r="X177" i="13"/>
  <c r="X176" i="13"/>
  <c r="X175" i="13"/>
  <c r="X174" i="13"/>
  <c r="X173" i="13"/>
  <c r="X172" i="13"/>
  <c r="X171" i="13"/>
  <c r="X170" i="13"/>
  <c r="X169" i="13"/>
  <c r="X168" i="13"/>
  <c r="X167" i="13"/>
  <c r="X166" i="13"/>
  <c r="X165" i="13"/>
  <c r="X164" i="13"/>
  <c r="X163" i="13"/>
  <c r="X162" i="13"/>
  <c r="X161" i="13"/>
  <c r="X160" i="13"/>
  <c r="X159" i="13"/>
  <c r="X158" i="13"/>
  <c r="X157" i="13"/>
  <c r="X156" i="13"/>
  <c r="X155" i="13"/>
  <c r="X154" i="13"/>
  <c r="X153" i="13"/>
  <c r="X152" i="13"/>
  <c r="X151" i="13"/>
  <c r="X150" i="13"/>
  <c r="X149" i="13"/>
  <c r="X148" i="13"/>
  <c r="X147" i="13"/>
  <c r="X146" i="13"/>
  <c r="X145" i="13"/>
  <c r="X144" i="13"/>
  <c r="X143" i="13"/>
  <c r="X142" i="13"/>
  <c r="X141" i="13"/>
  <c r="X140" i="13"/>
  <c r="X139" i="13"/>
  <c r="X138" i="13"/>
  <c r="X137" i="13"/>
  <c r="X136" i="13"/>
  <c r="X135" i="13"/>
  <c r="X134" i="13"/>
  <c r="X133" i="13"/>
  <c r="X132" i="13"/>
  <c r="X131" i="13"/>
  <c r="X130" i="13"/>
  <c r="X129" i="13"/>
  <c r="X128" i="13"/>
  <c r="X127" i="13"/>
  <c r="X126" i="13"/>
  <c r="X125" i="13"/>
  <c r="X124" i="13"/>
  <c r="X123" i="13"/>
  <c r="X122" i="13"/>
  <c r="X121" i="13"/>
  <c r="X120" i="13"/>
  <c r="X119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5" i="13"/>
  <c r="X104" i="13"/>
  <c r="X103" i="13"/>
  <c r="X102" i="13"/>
  <c r="X101" i="13"/>
  <c r="X100" i="13"/>
  <c r="X99" i="13"/>
  <c r="X98" i="13"/>
  <c r="X97" i="13"/>
  <c r="X96" i="13"/>
  <c r="X95" i="13"/>
  <c r="X94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H57" i="7" l="1"/>
  <c r="H53" i="7"/>
  <c r="H143" i="7"/>
  <c r="H200" i="6" l="1"/>
  <c r="G185" i="2"/>
  <c r="G189" i="2"/>
  <c r="G191" i="2"/>
  <c r="G230" i="3" l="1"/>
  <c r="I183" i="17"/>
  <c r="I165" i="17"/>
  <c r="I138" i="17"/>
  <c r="I100" i="17" l="1"/>
  <c r="I94" i="17"/>
  <c r="I223" i="16"/>
  <c r="I34" i="16" l="1"/>
  <c r="I36" i="16"/>
  <c r="G34" i="18" l="1"/>
  <c r="G33" i="18"/>
  <c r="G32" i="18"/>
  <c r="G31" i="18"/>
  <c r="G30" i="18"/>
  <c r="C33" i="18"/>
  <c r="C32" i="18"/>
  <c r="C31" i="18"/>
  <c r="C30" i="18"/>
  <c r="G24" i="18"/>
  <c r="G23" i="18"/>
  <c r="G22" i="18"/>
  <c r="G21" i="18"/>
  <c r="C24" i="18"/>
  <c r="C23" i="18"/>
  <c r="C22" i="18"/>
  <c r="C21" i="18"/>
  <c r="G15" i="18"/>
  <c r="G14" i="18"/>
  <c r="G13" i="18"/>
  <c r="G12" i="18"/>
  <c r="G11" i="18"/>
  <c r="G10" i="18"/>
  <c r="G9" i="18"/>
  <c r="G8" i="18"/>
  <c r="G7" i="18"/>
  <c r="G6" i="18"/>
  <c r="G5" i="18"/>
  <c r="G4" i="18"/>
  <c r="C15" i="18"/>
  <c r="C14" i="18"/>
  <c r="C13" i="18"/>
  <c r="C12" i="18"/>
  <c r="C11" i="18"/>
  <c r="C10" i="18"/>
  <c r="C9" i="18"/>
  <c r="C8" i="18"/>
  <c r="C7" i="18"/>
  <c r="C6" i="18"/>
  <c r="C5" i="18"/>
  <c r="C4" i="18"/>
  <c r="H209" i="16"/>
  <c r="H223" i="16"/>
  <c r="H226" i="16"/>
  <c r="H225" i="6"/>
  <c r="H222" i="6"/>
  <c r="H203" i="6"/>
  <c r="G216" i="3" l="1"/>
  <c r="G229" i="3"/>
  <c r="G218" i="3"/>
  <c r="I175" i="17"/>
  <c r="H37" i="17"/>
  <c r="I134" i="16"/>
  <c r="I81" i="16"/>
  <c r="I18" i="16"/>
  <c r="I13" i="16"/>
  <c r="H178" i="16"/>
  <c r="H31" i="7"/>
  <c r="H166" i="6"/>
  <c r="G163" i="2"/>
  <c r="G207" i="3"/>
  <c r="I154" i="17"/>
  <c r="I68" i="17"/>
  <c r="I46" i="17"/>
  <c r="H176" i="17"/>
  <c r="H61" i="17"/>
  <c r="H30" i="17"/>
  <c r="I230" i="16"/>
  <c r="I216" i="16"/>
  <c r="I203" i="16"/>
  <c r="I166" i="16"/>
  <c r="I125" i="16"/>
  <c r="H24" i="7"/>
  <c r="H48" i="7"/>
  <c r="H173" i="7"/>
  <c r="G149" i="2"/>
  <c r="G160" i="2"/>
  <c r="G152" i="2"/>
  <c r="I147" i="17"/>
  <c r="H125" i="17"/>
  <c r="I83" i="17"/>
  <c r="H155" i="17"/>
  <c r="H148" i="7"/>
  <c r="G156" i="2"/>
  <c r="I170" i="16"/>
  <c r="I74" i="16"/>
  <c r="I6" i="16"/>
  <c r="H34" i="16"/>
  <c r="H128" i="16"/>
  <c r="H28" i="6"/>
  <c r="H121" i="6"/>
  <c r="G200" i="3"/>
  <c r="G181" i="3"/>
  <c r="I130" i="17"/>
  <c r="H163" i="17"/>
  <c r="I192" i="16"/>
  <c r="I78" i="16"/>
  <c r="H134" i="16"/>
  <c r="H160" i="7"/>
  <c r="G146" i="2"/>
  <c r="H125" i="6"/>
  <c r="G197" i="3"/>
  <c r="G61" i="3"/>
  <c r="H220" i="16"/>
  <c r="H206" i="16"/>
  <c r="I140" i="16"/>
  <c r="I143" i="16"/>
  <c r="H89" i="16"/>
  <c r="G101" i="2"/>
  <c r="H5" i="7"/>
  <c r="H6" i="7"/>
  <c r="H7" i="7"/>
  <c r="H8" i="7"/>
  <c r="H9" i="7"/>
  <c r="H10" i="7"/>
  <c r="H11" i="7"/>
  <c r="H12" i="7"/>
  <c r="H13" i="7"/>
  <c r="H15" i="7"/>
  <c r="H14" i="7"/>
  <c r="H16" i="7"/>
  <c r="H17" i="7"/>
  <c r="H18" i="7"/>
  <c r="H19" i="7"/>
  <c r="H20" i="7"/>
  <c r="H22" i="7"/>
  <c r="H23" i="7"/>
  <c r="H21" i="7"/>
  <c r="H27" i="7"/>
  <c r="H25" i="7"/>
  <c r="H26" i="7"/>
  <c r="H28" i="7"/>
  <c r="H29" i="7"/>
  <c r="H32" i="7"/>
  <c r="H30" i="7"/>
  <c r="H33" i="7"/>
  <c r="H39" i="7"/>
  <c r="H34" i="7"/>
  <c r="H38" i="7"/>
  <c r="H35" i="7"/>
  <c r="H36" i="7"/>
  <c r="H37" i="7"/>
  <c r="H40" i="7"/>
  <c r="H41" i="7"/>
  <c r="H46" i="7"/>
  <c r="H42" i="7"/>
  <c r="H44" i="7"/>
  <c r="H45" i="7"/>
  <c r="H47" i="7"/>
  <c r="H55" i="7"/>
  <c r="H50" i="7"/>
  <c r="H43" i="7"/>
  <c r="H51" i="7"/>
  <c r="H52" i="7"/>
  <c r="H54" i="7"/>
  <c r="H56" i="7"/>
  <c r="H58" i="7"/>
  <c r="H59" i="7"/>
  <c r="H60" i="7"/>
  <c r="H61" i="7"/>
  <c r="H62" i="7"/>
  <c r="H69" i="7"/>
  <c r="H63" i="7"/>
  <c r="H64" i="7"/>
  <c r="H65" i="7"/>
  <c r="H66" i="7"/>
  <c r="H67" i="7"/>
  <c r="H68" i="7"/>
  <c r="H49" i="7"/>
  <c r="H71" i="7"/>
  <c r="H85" i="7"/>
  <c r="H76" i="7"/>
  <c r="H70" i="7"/>
  <c r="H73" i="7"/>
  <c r="H74" i="7"/>
  <c r="H91" i="7"/>
  <c r="H75" i="7"/>
  <c r="H82" i="7"/>
  <c r="H77" i="7"/>
  <c r="H78" i="7"/>
  <c r="H79" i="7"/>
  <c r="H80" i="7"/>
  <c r="H81" i="7"/>
  <c r="H83" i="7"/>
  <c r="H86" i="7"/>
  <c r="H101" i="7"/>
  <c r="H87" i="7"/>
  <c r="H88" i="7"/>
  <c r="H89" i="7"/>
  <c r="H72" i="7"/>
  <c r="H90" i="7"/>
  <c r="H92" i="7"/>
  <c r="H84" i="7"/>
  <c r="H96" i="7"/>
  <c r="H93" i="7"/>
  <c r="H94" i="7"/>
  <c r="H95" i="7"/>
  <c r="H97" i="7"/>
  <c r="H98" i="7"/>
  <c r="H99" i="7"/>
  <c r="H100" i="7"/>
  <c r="H102" i="7"/>
  <c r="H103" i="7"/>
  <c r="H104" i="7"/>
  <c r="H105" i="7"/>
  <c r="H106" i="7"/>
  <c r="H107" i="7"/>
  <c r="H108" i="7"/>
  <c r="H109" i="7"/>
  <c r="H110" i="7"/>
  <c r="H111" i="7"/>
  <c r="H114" i="7"/>
  <c r="H113" i="7"/>
  <c r="H133" i="7"/>
  <c r="H115" i="7"/>
  <c r="H116" i="7"/>
  <c r="H117" i="7"/>
  <c r="H118" i="7"/>
  <c r="H119" i="7"/>
  <c r="H120" i="7"/>
  <c r="H121" i="7"/>
  <c r="H122" i="7"/>
  <c r="H123" i="7"/>
  <c r="H124" i="7"/>
  <c r="H125" i="7"/>
  <c r="H112" i="7"/>
  <c r="H127" i="7"/>
  <c r="H128" i="7"/>
  <c r="H129" i="7"/>
  <c r="H126" i="7"/>
  <c r="H130" i="7"/>
  <c r="H134" i="7"/>
  <c r="H150" i="7"/>
  <c r="H132" i="7"/>
  <c r="H147" i="7"/>
  <c r="H136" i="7"/>
  <c r="H138" i="7"/>
  <c r="H139" i="7"/>
  <c r="H140" i="7"/>
  <c r="H137" i="7"/>
  <c r="H141" i="7"/>
  <c r="H142" i="7"/>
  <c r="H144" i="7"/>
  <c r="H145" i="7"/>
  <c r="H146" i="7"/>
  <c r="H149" i="7"/>
  <c r="H151" i="7"/>
  <c r="H152" i="7"/>
  <c r="H153" i="7"/>
  <c r="H154" i="7"/>
  <c r="H135" i="7"/>
  <c r="H155" i="7"/>
  <c r="H156" i="7"/>
  <c r="H157" i="7"/>
  <c r="H158" i="7"/>
  <c r="H131" i="7"/>
  <c r="H159" i="7"/>
  <c r="H161" i="7"/>
  <c r="H162" i="7"/>
  <c r="H164" i="7"/>
  <c r="H165" i="7"/>
  <c r="H166" i="7"/>
  <c r="H167" i="7"/>
  <c r="H168" i="7"/>
  <c r="H163" i="7"/>
  <c r="H169" i="7"/>
  <c r="H170" i="7"/>
  <c r="H177" i="7"/>
  <c r="H171" i="7"/>
  <c r="H174" i="7"/>
  <c r="H175" i="7"/>
  <c r="H176" i="7"/>
  <c r="H172" i="7"/>
  <c r="H182" i="7"/>
  <c r="H180" i="7"/>
  <c r="H178" i="7"/>
  <c r="H179" i="7"/>
  <c r="H181" i="7"/>
  <c r="H183" i="7"/>
  <c r="H184" i="7"/>
  <c r="H185" i="7"/>
  <c r="H186" i="7"/>
  <c r="H187" i="7"/>
  <c r="H188" i="7"/>
  <c r="H189" i="7"/>
  <c r="H190" i="7"/>
  <c r="H191" i="7"/>
  <c r="G129" i="2"/>
  <c r="G162" i="2"/>
  <c r="G190" i="2"/>
  <c r="G150" i="2"/>
  <c r="G188" i="2"/>
  <c r="G187" i="2"/>
  <c r="G186" i="2"/>
  <c r="G153" i="2"/>
  <c r="G147" i="2"/>
  <c r="G184" i="2"/>
  <c r="G183" i="2"/>
  <c r="G182" i="2"/>
  <c r="G181" i="2"/>
  <c r="G180" i="2"/>
  <c r="G175" i="2"/>
  <c r="G179" i="2"/>
  <c r="G178" i="2"/>
  <c r="G177" i="2"/>
  <c r="G176" i="2"/>
  <c r="G102" i="2"/>
  <c r="G174" i="2"/>
  <c r="G173" i="2"/>
  <c r="G172" i="2"/>
  <c r="G171" i="2"/>
  <c r="G170" i="2"/>
  <c r="G169" i="2"/>
  <c r="G168" i="2"/>
  <c r="G167" i="2"/>
  <c r="G166" i="2"/>
  <c r="G165" i="2"/>
  <c r="G164" i="2"/>
  <c r="G111" i="2"/>
  <c r="G161" i="2"/>
  <c r="G125" i="2"/>
  <c r="G137" i="2"/>
  <c r="G159" i="2"/>
  <c r="G158" i="2"/>
  <c r="G157" i="2"/>
  <c r="G155" i="2"/>
  <c r="G154" i="2"/>
  <c r="G115" i="2"/>
  <c r="G151" i="2"/>
  <c r="G113" i="2"/>
  <c r="G148" i="2"/>
  <c r="G95" i="2"/>
  <c r="G145" i="2"/>
  <c r="G134" i="2"/>
  <c r="G144" i="2"/>
  <c r="G143" i="2"/>
  <c r="G142" i="2"/>
  <c r="G141" i="2"/>
  <c r="G140" i="2"/>
  <c r="G139" i="2"/>
  <c r="G138" i="2"/>
  <c r="G136" i="2"/>
  <c r="G135" i="2"/>
  <c r="G133" i="2"/>
  <c r="G132" i="2"/>
  <c r="G131" i="2"/>
  <c r="G83" i="2"/>
  <c r="G130" i="2"/>
  <c r="G128" i="2"/>
  <c r="G127" i="2"/>
  <c r="G126" i="2"/>
  <c r="G124" i="2"/>
  <c r="G123" i="2"/>
  <c r="G122" i="2"/>
  <c r="G121" i="2"/>
  <c r="G120" i="2"/>
  <c r="G119" i="2"/>
  <c r="G118" i="2"/>
  <c r="G117" i="2"/>
  <c r="G116" i="2"/>
  <c r="G114" i="2"/>
  <c r="G96" i="2"/>
  <c r="G112" i="2"/>
  <c r="G110" i="2"/>
  <c r="G75" i="2"/>
  <c r="G109" i="2"/>
  <c r="G108" i="2"/>
  <c r="G107" i="2"/>
  <c r="G106" i="2"/>
  <c r="G105" i="2"/>
  <c r="G104" i="2"/>
  <c r="G103" i="2"/>
  <c r="G81" i="2"/>
  <c r="G99" i="2"/>
  <c r="G100" i="2"/>
  <c r="G89" i="2"/>
  <c r="G88" i="2"/>
  <c r="G98" i="2"/>
  <c r="G74" i="2"/>
  <c r="G97" i="2"/>
  <c r="G94" i="2"/>
  <c r="G93" i="2"/>
  <c r="G92" i="2"/>
  <c r="G91" i="2"/>
  <c r="G90" i="2"/>
  <c r="G58" i="2"/>
  <c r="G69" i="2"/>
  <c r="G59" i="2"/>
  <c r="G57" i="2"/>
  <c r="G87" i="2"/>
  <c r="G86" i="2"/>
  <c r="G85" i="2"/>
  <c r="G79" i="2"/>
  <c r="G84" i="2"/>
  <c r="G82" i="2"/>
  <c r="G56" i="2"/>
  <c r="G80" i="2"/>
  <c r="G53" i="2"/>
  <c r="G78" i="2"/>
  <c r="G77" i="2"/>
  <c r="G76" i="2"/>
  <c r="G48" i="2"/>
  <c r="G73" i="2"/>
  <c r="G72" i="2"/>
  <c r="G71" i="2"/>
  <c r="G70" i="2"/>
  <c r="G68" i="2"/>
  <c r="G67" i="2"/>
  <c r="G66" i="2"/>
  <c r="G65" i="2"/>
  <c r="G64" i="2"/>
  <c r="G63" i="2"/>
  <c r="G62" i="2"/>
  <c r="G60" i="2"/>
  <c r="G61" i="2"/>
  <c r="G35" i="2"/>
  <c r="G55" i="2"/>
  <c r="G54" i="2"/>
  <c r="G52" i="2"/>
  <c r="G51" i="2"/>
  <c r="G50" i="2"/>
  <c r="G49" i="2"/>
  <c r="G47" i="2"/>
  <c r="G46" i="2"/>
  <c r="G45" i="2"/>
  <c r="G44" i="2"/>
  <c r="G43" i="2"/>
  <c r="G42" i="2"/>
  <c r="G38" i="2"/>
  <c r="G41" i="2"/>
  <c r="G31" i="2"/>
  <c r="G40" i="2"/>
  <c r="G39" i="2"/>
  <c r="G21" i="2"/>
  <c r="G37" i="2"/>
  <c r="G36" i="2"/>
  <c r="G34" i="2"/>
  <c r="G33" i="2"/>
  <c r="G32" i="2"/>
  <c r="G30" i="2"/>
  <c r="G29" i="2"/>
  <c r="G28" i="2"/>
  <c r="G27" i="2"/>
  <c r="G26" i="2"/>
  <c r="G25" i="2"/>
  <c r="G24" i="2"/>
  <c r="G23" i="2"/>
  <c r="G22" i="2"/>
  <c r="G16" i="2"/>
  <c r="G20" i="2"/>
  <c r="G19" i="2"/>
  <c r="G18" i="2"/>
  <c r="G17" i="2"/>
  <c r="G13" i="2"/>
  <c r="G15" i="2"/>
  <c r="G14" i="2"/>
  <c r="G12" i="2"/>
  <c r="G10" i="2"/>
  <c r="G8" i="2"/>
  <c r="G11" i="2"/>
  <c r="G9" i="2"/>
  <c r="G7" i="2"/>
  <c r="G6" i="2"/>
  <c r="G5" i="2"/>
  <c r="G4" i="2"/>
  <c r="G2" i="2"/>
  <c r="G3" i="2"/>
  <c r="H84" i="6"/>
  <c r="H199" i="6"/>
  <c r="H217" i="6"/>
  <c r="G165" i="3"/>
  <c r="G226" i="3"/>
  <c r="G220" i="3"/>
  <c r="G9" i="3"/>
  <c r="G10" i="3"/>
  <c r="G4" i="3"/>
  <c r="G8" i="3"/>
  <c r="G12" i="3"/>
  <c r="G7" i="3"/>
  <c r="G13" i="3"/>
  <c r="G11" i="3"/>
  <c r="G15" i="3"/>
  <c r="G18" i="3"/>
  <c r="G19" i="3"/>
  <c r="G20" i="3"/>
  <c r="G14" i="3"/>
  <c r="G16" i="3"/>
  <c r="G17" i="3"/>
  <c r="G21" i="3"/>
  <c r="G23" i="3"/>
  <c r="G22" i="3"/>
  <c r="G25" i="3"/>
  <c r="G26" i="3"/>
  <c r="G27" i="3"/>
  <c r="G29" i="3"/>
  <c r="G24" i="3"/>
  <c r="G30" i="3"/>
  <c r="G31" i="3"/>
  <c r="G33" i="3"/>
  <c r="G32" i="3"/>
  <c r="G37" i="3"/>
  <c r="G39" i="3"/>
  <c r="G41" i="3"/>
  <c r="G42" i="3"/>
  <c r="G40" i="3"/>
  <c r="G28" i="3"/>
  <c r="G44" i="3"/>
  <c r="G35" i="3"/>
  <c r="G47" i="3"/>
  <c r="G49" i="3"/>
  <c r="G50" i="3"/>
  <c r="G34" i="3"/>
  <c r="G48" i="3"/>
  <c r="G52" i="3"/>
  <c r="G53" i="3"/>
  <c r="G54" i="3"/>
  <c r="G55" i="3"/>
  <c r="G45" i="3"/>
  <c r="G36" i="3"/>
  <c r="G51" i="3"/>
  <c r="G58" i="3"/>
  <c r="G59" i="3"/>
  <c r="G60" i="3"/>
  <c r="G46" i="3"/>
  <c r="G62" i="3"/>
  <c r="G63" i="3"/>
  <c r="G43" i="3"/>
  <c r="G66" i="3"/>
  <c r="G64" i="3"/>
  <c r="G68" i="3"/>
  <c r="G38" i="3"/>
  <c r="G71" i="3"/>
  <c r="G72" i="3"/>
  <c r="G74" i="3"/>
  <c r="G76" i="3"/>
  <c r="G56" i="3"/>
  <c r="G77" i="3"/>
  <c r="G69" i="3"/>
  <c r="G78" i="3"/>
  <c r="G73" i="3"/>
  <c r="G80" i="3"/>
  <c r="G81" i="3"/>
  <c r="G82" i="3"/>
  <c r="G67" i="3"/>
  <c r="G83" i="3"/>
  <c r="G84" i="3"/>
  <c r="G79" i="3"/>
  <c r="G85" i="3"/>
  <c r="G86" i="3"/>
  <c r="G65" i="3"/>
  <c r="G89" i="3"/>
  <c r="G57" i="3"/>
  <c r="G90" i="3"/>
  <c r="G87" i="3"/>
  <c r="G91" i="3"/>
  <c r="G88" i="3"/>
  <c r="G93" i="3"/>
  <c r="G94" i="3"/>
  <c r="G95" i="3"/>
  <c r="G97" i="3"/>
  <c r="G98" i="3"/>
  <c r="G99" i="3"/>
  <c r="G100" i="3"/>
  <c r="G102" i="3"/>
  <c r="G103" i="3"/>
  <c r="G106" i="3"/>
  <c r="G96" i="3"/>
  <c r="G107" i="3"/>
  <c r="G108" i="3"/>
  <c r="G109" i="3"/>
  <c r="G110" i="3"/>
  <c r="G111" i="3"/>
  <c r="G70" i="3"/>
  <c r="G113" i="3"/>
  <c r="G75" i="3"/>
  <c r="G115" i="3"/>
  <c r="G116" i="3"/>
  <c r="G117" i="3"/>
  <c r="G119" i="3"/>
  <c r="G120" i="3"/>
  <c r="G121" i="3"/>
  <c r="G122" i="3"/>
  <c r="G123" i="3"/>
  <c r="G125" i="3"/>
  <c r="G126" i="3"/>
  <c r="G114" i="3"/>
  <c r="G124" i="3"/>
  <c r="G112" i="3"/>
  <c r="G127" i="3"/>
  <c r="G104" i="3"/>
  <c r="G128" i="3"/>
  <c r="G131" i="3"/>
  <c r="G133" i="3"/>
  <c r="G136" i="3"/>
  <c r="G137" i="3"/>
  <c r="G139" i="3"/>
  <c r="G129" i="3"/>
  <c r="G105" i="3"/>
  <c r="G140" i="3"/>
  <c r="G141" i="3"/>
  <c r="G142" i="3"/>
  <c r="G132" i="3"/>
  <c r="G138" i="3"/>
  <c r="G144" i="3"/>
  <c r="G143" i="3"/>
  <c r="G145" i="3"/>
  <c r="G130" i="3"/>
  <c r="G118" i="3"/>
  <c r="G147" i="3"/>
  <c r="G148" i="3"/>
  <c r="G92" i="3"/>
  <c r="G150" i="3"/>
  <c r="G151" i="3"/>
  <c r="G152" i="3"/>
  <c r="G153" i="3"/>
  <c r="G154" i="3"/>
  <c r="G155" i="3"/>
  <c r="G156" i="3"/>
  <c r="G157" i="3"/>
  <c r="G158" i="3"/>
  <c r="G159" i="3"/>
  <c r="G160" i="3"/>
  <c r="G162" i="3"/>
  <c r="G164" i="3"/>
  <c r="G166" i="3"/>
  <c r="G101" i="3"/>
  <c r="G167" i="3"/>
  <c r="G168" i="3"/>
  <c r="G134" i="3"/>
  <c r="G169" i="3"/>
  <c r="G170" i="3"/>
  <c r="G161" i="3"/>
  <c r="G171" i="3"/>
  <c r="G172" i="3"/>
  <c r="G173" i="3"/>
  <c r="G174" i="3"/>
  <c r="G177" i="3"/>
  <c r="G163" i="3"/>
  <c r="G149" i="3"/>
  <c r="G135" i="3"/>
  <c r="G178" i="3"/>
  <c r="G179" i="3"/>
  <c r="G180" i="3"/>
  <c r="G183" i="3"/>
  <c r="G184" i="3"/>
  <c r="G185" i="3"/>
  <c r="G187" i="3"/>
  <c r="G188" i="3"/>
  <c r="G175" i="3"/>
  <c r="G189" i="3"/>
  <c r="G190" i="3"/>
  <c r="G191" i="3"/>
  <c r="G192" i="3"/>
  <c r="G193" i="3"/>
  <c r="G194" i="3"/>
  <c r="G195" i="3"/>
  <c r="G196" i="3"/>
  <c r="G198" i="3"/>
  <c r="G199" i="3"/>
  <c r="G201" i="3"/>
  <c r="G202" i="3"/>
  <c r="G203" i="3"/>
  <c r="G204" i="3"/>
  <c r="G205" i="3"/>
  <c r="G146" i="3"/>
  <c r="G206" i="3"/>
  <c r="G186" i="3"/>
  <c r="G208" i="3"/>
  <c r="G210" i="3"/>
  <c r="G211" i="3"/>
  <c r="G212" i="3"/>
  <c r="G213" i="3"/>
  <c r="G214" i="3"/>
  <c r="G215" i="3"/>
  <c r="G209" i="3"/>
  <c r="G176" i="3"/>
  <c r="G217" i="3"/>
  <c r="G219" i="3"/>
  <c r="G182" i="3"/>
  <c r="G221" i="3"/>
  <c r="G222" i="3"/>
  <c r="G223" i="3"/>
  <c r="G224" i="3"/>
  <c r="G225" i="3"/>
  <c r="G227" i="3"/>
  <c r="G228" i="3"/>
  <c r="G6" i="3"/>
  <c r="G5" i="3"/>
  <c r="G3" i="3"/>
  <c r="G2" i="3"/>
  <c r="H185" i="17"/>
  <c r="H181" i="17"/>
  <c r="H145" i="17"/>
  <c r="I162" i="17"/>
  <c r="H156" i="17"/>
  <c r="H83" i="17"/>
  <c r="I32" i="17"/>
  <c r="I214" i="16"/>
  <c r="H172" i="17"/>
  <c r="I172" i="17"/>
  <c r="H189" i="16"/>
  <c r="H230" i="16"/>
  <c r="I229" i="16"/>
  <c r="H163" i="16"/>
  <c r="H140" i="17"/>
  <c r="H62" i="17"/>
  <c r="I77" i="17"/>
  <c r="H152" i="6"/>
  <c r="H230" i="6"/>
  <c r="I189" i="17"/>
  <c r="H183" i="17"/>
  <c r="H175" i="17"/>
  <c r="H141" i="17"/>
  <c r="H86" i="17"/>
  <c r="I41" i="16"/>
  <c r="H18" i="16"/>
  <c r="H14" i="6"/>
  <c r="H71" i="16"/>
  <c r="H165" i="17"/>
  <c r="I75" i="17"/>
  <c r="I173" i="16"/>
  <c r="I101" i="16"/>
  <c r="H52" i="16"/>
  <c r="H41" i="6"/>
  <c r="H130" i="17"/>
  <c r="H144" i="17"/>
  <c r="H138" i="16"/>
  <c r="H131" i="6"/>
  <c r="H216" i="16"/>
  <c r="H181" i="16"/>
  <c r="H214" i="6"/>
  <c r="H67" i="6"/>
  <c r="H169" i="6"/>
  <c r="I3" i="16"/>
  <c r="I174" i="17"/>
  <c r="I128" i="17"/>
  <c r="I191" i="17"/>
  <c r="I190" i="17"/>
  <c r="I188" i="17"/>
  <c r="I180" i="17"/>
  <c r="I187" i="17"/>
  <c r="I186" i="17"/>
  <c r="I184" i="17"/>
  <c r="I111" i="17"/>
  <c r="I182" i="17"/>
  <c r="I171" i="17"/>
  <c r="I179" i="17"/>
  <c r="I178" i="17"/>
  <c r="I177" i="17"/>
  <c r="I173" i="17"/>
  <c r="I170" i="17"/>
  <c r="I169" i="17"/>
  <c r="I168" i="17"/>
  <c r="I167" i="17"/>
  <c r="I166" i="17"/>
  <c r="I164" i="17"/>
  <c r="I51" i="17"/>
  <c r="I142" i="17"/>
  <c r="I159" i="17"/>
  <c r="I161" i="17"/>
  <c r="I158" i="17"/>
  <c r="I160" i="17"/>
  <c r="I8" i="17"/>
  <c r="I157" i="17"/>
  <c r="I143" i="17"/>
  <c r="I119" i="17"/>
  <c r="I58" i="17"/>
  <c r="I120" i="17"/>
  <c r="I153" i="17"/>
  <c r="I151" i="17"/>
  <c r="I148" i="17"/>
  <c r="I150" i="17"/>
  <c r="I48" i="17"/>
  <c r="I149" i="17"/>
  <c r="I146" i="17"/>
  <c r="I137" i="17"/>
  <c r="I36" i="17"/>
  <c r="I57" i="17"/>
  <c r="I107" i="17"/>
  <c r="I139" i="17"/>
  <c r="I126" i="17"/>
  <c r="I129" i="17"/>
  <c r="I136" i="17"/>
  <c r="I122" i="17"/>
  <c r="I135" i="17"/>
  <c r="I134" i="17"/>
  <c r="I118" i="17"/>
  <c r="I133" i="17"/>
  <c r="I132" i="17"/>
  <c r="I131" i="17"/>
  <c r="I105" i="17"/>
  <c r="I127" i="17"/>
  <c r="I124" i="17"/>
  <c r="I123" i="17"/>
  <c r="I121" i="17"/>
  <c r="I116" i="17"/>
  <c r="I102" i="17"/>
  <c r="I117" i="17"/>
  <c r="I115" i="17"/>
  <c r="I114" i="17"/>
  <c r="I113" i="17"/>
  <c r="I103" i="17"/>
  <c r="I108" i="17"/>
  <c r="I52" i="17"/>
  <c r="I110" i="17"/>
  <c r="I109" i="17"/>
  <c r="I97" i="17"/>
  <c r="I43" i="17"/>
  <c r="I7" i="17"/>
  <c r="I104" i="17"/>
  <c r="I101" i="17"/>
  <c r="I99" i="17"/>
  <c r="I98" i="17"/>
  <c r="I96" i="17"/>
  <c r="I95" i="17"/>
  <c r="I92" i="17"/>
  <c r="I90" i="17"/>
  <c r="I89" i="17"/>
  <c r="I88" i="17"/>
  <c r="I50" i="17"/>
  <c r="I87" i="17"/>
  <c r="I85" i="17"/>
  <c r="I84" i="17"/>
  <c r="I44" i="17"/>
  <c r="I82" i="17"/>
  <c r="I79" i="17"/>
  <c r="I78" i="17"/>
  <c r="I47" i="17"/>
  <c r="I76" i="17"/>
  <c r="I73" i="17"/>
  <c r="I72" i="17"/>
  <c r="I42" i="17"/>
  <c r="I71" i="17"/>
  <c r="I69" i="17"/>
  <c r="I67" i="17"/>
  <c r="I74" i="17"/>
  <c r="I65" i="17"/>
  <c r="I64" i="17"/>
  <c r="I56" i="17"/>
  <c r="I55" i="17"/>
  <c r="I53" i="17"/>
  <c r="I49" i="17"/>
  <c r="I15" i="17"/>
  <c r="I41" i="17"/>
  <c r="I35" i="17"/>
  <c r="I40" i="17"/>
  <c r="I31" i="17"/>
  <c r="I39" i="17"/>
  <c r="I6" i="17"/>
  <c r="I34" i="17"/>
  <c r="I2" i="17"/>
  <c r="I23" i="17"/>
  <c r="I29" i="17"/>
  <c r="I26" i="17"/>
  <c r="I25" i="17"/>
  <c r="I24" i="17"/>
  <c r="I21" i="17"/>
  <c r="I22" i="17"/>
  <c r="I19" i="17"/>
  <c r="I18" i="17"/>
  <c r="I16" i="17"/>
  <c r="I14" i="17"/>
  <c r="I12" i="17"/>
  <c r="I13" i="17"/>
  <c r="I11" i="17"/>
  <c r="I9" i="17"/>
  <c r="I4" i="17"/>
  <c r="I5" i="17"/>
  <c r="H174" i="17"/>
  <c r="H128" i="17"/>
  <c r="H191" i="17"/>
  <c r="H190" i="17"/>
  <c r="H188" i="17"/>
  <c r="H180" i="17"/>
  <c r="H187" i="17"/>
  <c r="H189" i="17"/>
  <c r="H186" i="17"/>
  <c r="H184" i="17"/>
  <c r="H111" i="17"/>
  <c r="H182" i="17"/>
  <c r="H171" i="17"/>
  <c r="H179" i="17"/>
  <c r="H178" i="17"/>
  <c r="H177" i="17"/>
  <c r="H173" i="17"/>
  <c r="H170" i="17"/>
  <c r="H169" i="17"/>
  <c r="H168" i="17"/>
  <c r="H167" i="17"/>
  <c r="H166" i="17"/>
  <c r="H164" i="17"/>
  <c r="H51" i="17"/>
  <c r="H162" i="17"/>
  <c r="H142" i="17"/>
  <c r="H159" i="17"/>
  <c r="H138" i="17"/>
  <c r="H161" i="17"/>
  <c r="H158" i="17"/>
  <c r="H160" i="17"/>
  <c r="H8" i="17"/>
  <c r="H157" i="17"/>
  <c r="H143" i="17"/>
  <c r="H119" i="17"/>
  <c r="H58" i="17"/>
  <c r="H120" i="17"/>
  <c r="H153" i="17"/>
  <c r="H151" i="17"/>
  <c r="H148" i="17"/>
  <c r="H147" i="17"/>
  <c r="H150" i="17"/>
  <c r="H48" i="17"/>
  <c r="H149" i="17"/>
  <c r="H146" i="17"/>
  <c r="H137" i="17"/>
  <c r="H154" i="17"/>
  <c r="H36" i="17"/>
  <c r="H57" i="17"/>
  <c r="H107" i="17"/>
  <c r="H139" i="17"/>
  <c r="H126" i="17"/>
  <c r="H129" i="17"/>
  <c r="H136" i="17"/>
  <c r="H122" i="17"/>
  <c r="H135" i="17"/>
  <c r="H134" i="17"/>
  <c r="H118" i="17"/>
  <c r="H80" i="17"/>
  <c r="H133" i="17"/>
  <c r="H132" i="17"/>
  <c r="H131" i="17"/>
  <c r="H105" i="17"/>
  <c r="H127" i="17"/>
  <c r="H124" i="17"/>
  <c r="H123" i="17"/>
  <c r="H121" i="17"/>
  <c r="H116" i="17"/>
  <c r="H102" i="17"/>
  <c r="H117" i="17"/>
  <c r="H115" i="17"/>
  <c r="H114" i="17"/>
  <c r="H93" i="17"/>
  <c r="H113" i="17"/>
  <c r="H103" i="17"/>
  <c r="H63" i="17"/>
  <c r="H108" i="17"/>
  <c r="H52" i="17"/>
  <c r="H110" i="17"/>
  <c r="H109" i="17"/>
  <c r="H97" i="17"/>
  <c r="H43" i="17"/>
  <c r="H7" i="17"/>
  <c r="H104" i="17"/>
  <c r="H101" i="17"/>
  <c r="H99" i="17"/>
  <c r="H98" i="17"/>
  <c r="H91" i="17"/>
  <c r="H96" i="17"/>
  <c r="H95" i="17"/>
  <c r="H92" i="17"/>
  <c r="H90" i="17"/>
  <c r="H89" i="17"/>
  <c r="H88" i="17"/>
  <c r="H50" i="17"/>
  <c r="H87" i="17"/>
  <c r="H85" i="17"/>
  <c r="H106" i="17"/>
  <c r="H84" i="17"/>
  <c r="H44" i="17"/>
  <c r="H82" i="17"/>
  <c r="H100" i="17"/>
  <c r="H81" i="17"/>
  <c r="H112" i="17"/>
  <c r="H79" i="17"/>
  <c r="H78" i="17"/>
  <c r="H47" i="17"/>
  <c r="H75" i="17"/>
  <c r="H60" i="17"/>
  <c r="H76" i="17"/>
  <c r="H73" i="17"/>
  <c r="H72" i="17"/>
  <c r="H42" i="17"/>
  <c r="H71" i="17"/>
  <c r="H69" i="17"/>
  <c r="H67" i="17"/>
  <c r="H74" i="17"/>
  <c r="H94" i="17"/>
  <c r="H65" i="17"/>
  <c r="H64" i="17"/>
  <c r="H54" i="17"/>
  <c r="H77" i="17"/>
  <c r="H56" i="17"/>
  <c r="H55" i="17"/>
  <c r="H53" i="17"/>
  <c r="H68" i="17"/>
  <c r="H49" i="17"/>
  <c r="H59" i="17"/>
  <c r="H15" i="17"/>
  <c r="H41" i="17"/>
  <c r="H35" i="17"/>
  <c r="H40" i="17"/>
  <c r="H31" i="17"/>
  <c r="H45" i="17"/>
  <c r="H39" i="17"/>
  <c r="H38" i="17"/>
  <c r="H6" i="17"/>
  <c r="H46" i="17"/>
  <c r="H34" i="17"/>
  <c r="H2" i="17"/>
  <c r="H23" i="17"/>
  <c r="H29" i="17"/>
  <c r="H33" i="17"/>
  <c r="H28" i="17"/>
  <c r="H32" i="17"/>
  <c r="H27" i="17"/>
  <c r="H26" i="17"/>
  <c r="H25" i="17"/>
  <c r="H24" i="17"/>
  <c r="H22" i="17"/>
  <c r="H21" i="17"/>
  <c r="H19" i="17"/>
  <c r="H20" i="17"/>
  <c r="H18" i="17"/>
  <c r="H16" i="17"/>
  <c r="H17" i="17"/>
  <c r="H14" i="17"/>
  <c r="H13" i="17"/>
  <c r="H12" i="17"/>
  <c r="H11" i="17"/>
  <c r="H10" i="17"/>
  <c r="H9" i="17"/>
  <c r="H4" i="17"/>
  <c r="H5" i="17"/>
  <c r="H3" i="17"/>
  <c r="I228" i="16"/>
  <c r="I227" i="16"/>
  <c r="I210" i="16"/>
  <c r="I225" i="16"/>
  <c r="I224" i="16"/>
  <c r="I199" i="16"/>
  <c r="I222" i="16"/>
  <c r="I221" i="16"/>
  <c r="I175" i="16"/>
  <c r="I169" i="16"/>
  <c r="I218" i="16"/>
  <c r="I217" i="16"/>
  <c r="I215" i="16"/>
  <c r="I158" i="16"/>
  <c r="I213" i="16"/>
  <c r="I212" i="16"/>
  <c r="I211" i="16"/>
  <c r="I177" i="16"/>
  <c r="I172" i="16"/>
  <c r="I208" i="16"/>
  <c r="I165" i="16"/>
  <c r="I131" i="16"/>
  <c r="I205" i="16"/>
  <c r="I204" i="16"/>
  <c r="I202" i="16"/>
  <c r="I201" i="16"/>
  <c r="I200" i="16"/>
  <c r="I198" i="16"/>
  <c r="I197" i="16"/>
  <c r="I196" i="16"/>
  <c r="I195" i="16"/>
  <c r="I194" i="16"/>
  <c r="I193" i="16"/>
  <c r="I99" i="16"/>
  <c r="I191" i="16"/>
  <c r="I190" i="16"/>
  <c r="I149" i="16"/>
  <c r="I153" i="16"/>
  <c r="I188" i="16"/>
  <c r="I187" i="16"/>
  <c r="I186" i="16"/>
  <c r="I157" i="16"/>
  <c r="I184" i="16"/>
  <c r="I183" i="16"/>
  <c r="I144" i="16"/>
  <c r="I180" i="16"/>
  <c r="I179" i="16"/>
  <c r="I148" i="16"/>
  <c r="I176" i="16"/>
  <c r="I174" i="16"/>
  <c r="I162" i="16"/>
  <c r="I171" i="16"/>
  <c r="I168" i="16"/>
  <c r="I167" i="16"/>
  <c r="I161" i="16"/>
  <c r="I159" i="16"/>
  <c r="I122" i="16"/>
  <c r="I151" i="16"/>
  <c r="I152" i="16"/>
  <c r="I156" i="16"/>
  <c r="I155" i="16"/>
  <c r="I154" i="16"/>
  <c r="I150" i="16"/>
  <c r="I116" i="16"/>
  <c r="H229" i="6"/>
  <c r="H228" i="6"/>
  <c r="H227" i="6"/>
  <c r="H226" i="6"/>
  <c r="H224" i="6"/>
  <c r="H223" i="6"/>
  <c r="H210" i="6"/>
  <c r="H221" i="6"/>
  <c r="H220" i="6"/>
  <c r="H219" i="6"/>
  <c r="H218" i="6"/>
  <c r="H215" i="6"/>
  <c r="H213" i="6"/>
  <c r="H212" i="6"/>
  <c r="H209" i="6"/>
  <c r="H211" i="6"/>
  <c r="H208" i="6"/>
  <c r="H206" i="6"/>
  <c r="H205" i="6"/>
  <c r="H204" i="6"/>
  <c r="H202" i="6"/>
  <c r="H201" i="6"/>
  <c r="H207" i="6"/>
  <c r="H193" i="6"/>
  <c r="H198" i="6"/>
  <c r="H197" i="6"/>
  <c r="H195" i="6"/>
  <c r="H194" i="6"/>
  <c r="H192" i="6"/>
  <c r="H191" i="6"/>
  <c r="H190" i="6"/>
  <c r="H189" i="6"/>
  <c r="H188" i="6"/>
  <c r="H187" i="6"/>
  <c r="H186" i="6"/>
  <c r="H184" i="6"/>
  <c r="H183" i="6"/>
  <c r="H182" i="6"/>
  <c r="H181" i="6"/>
  <c r="H180" i="6"/>
  <c r="H175" i="6"/>
  <c r="H179" i="6"/>
  <c r="H178" i="6"/>
  <c r="H177" i="6"/>
  <c r="H176" i="6"/>
  <c r="H174" i="6"/>
  <c r="H173" i="6"/>
  <c r="H172" i="6"/>
  <c r="H171" i="6"/>
  <c r="H168" i="6"/>
  <c r="H167" i="6"/>
  <c r="H165" i="6"/>
  <c r="H164" i="6"/>
  <c r="H196" i="6"/>
  <c r="H216" i="6"/>
  <c r="H163" i="6"/>
  <c r="H185" i="6"/>
  <c r="H159" i="6"/>
  <c r="H161" i="6"/>
  <c r="H160" i="6"/>
  <c r="H151" i="6"/>
  <c r="H158" i="6"/>
  <c r="H157" i="6"/>
  <c r="H153" i="6"/>
  <c r="H170" i="6"/>
  <c r="H155" i="6"/>
  <c r="H154" i="6"/>
  <c r="H162" i="6"/>
  <c r="H150" i="6"/>
  <c r="H149" i="6"/>
  <c r="H148" i="6"/>
  <c r="H147" i="6"/>
  <c r="H146" i="6"/>
  <c r="H145" i="6"/>
  <c r="H144" i="6"/>
  <c r="H143" i="6"/>
  <c r="H142" i="6"/>
  <c r="H141" i="6"/>
  <c r="I147" i="16"/>
  <c r="I119" i="16"/>
  <c r="I145" i="16"/>
  <c r="I132" i="16"/>
  <c r="I146" i="16"/>
  <c r="I139" i="16"/>
  <c r="I142" i="16"/>
  <c r="I113" i="16"/>
  <c r="I137" i="16"/>
  <c r="I136" i="16"/>
  <c r="I129" i="16"/>
  <c r="I117" i="16"/>
  <c r="I135" i="16"/>
  <c r="I133" i="16"/>
  <c r="I105" i="16"/>
  <c r="I130" i="16"/>
  <c r="I127" i="16"/>
  <c r="I123" i="16"/>
  <c r="I121" i="16"/>
  <c r="I108" i="16"/>
  <c r="I120" i="16"/>
  <c r="I118" i="16"/>
  <c r="I111" i="16"/>
  <c r="I72" i="16"/>
  <c r="I115" i="16"/>
  <c r="I107" i="16"/>
  <c r="I112" i="16"/>
  <c r="I110" i="16"/>
  <c r="I109" i="16"/>
  <c r="I104" i="16"/>
  <c r="I87" i="16"/>
  <c r="I103" i="16"/>
  <c r="I102" i="16"/>
  <c r="I95" i="16"/>
  <c r="I100" i="16"/>
  <c r="I93" i="16"/>
  <c r="I98" i="16"/>
  <c r="I70" i="16"/>
  <c r="I85" i="16"/>
  <c r="I97" i="16"/>
  <c r="I96" i="16"/>
  <c r="I90" i="16"/>
  <c r="I92" i="16"/>
  <c r="I91" i="16"/>
  <c r="I80" i="16"/>
  <c r="I84" i="16"/>
  <c r="I76" i="16"/>
  <c r="I64" i="16"/>
  <c r="I77" i="16"/>
  <c r="I86" i="16"/>
  <c r="I61" i="16"/>
  <c r="I83" i="16"/>
  <c r="I82" i="16"/>
  <c r="I79" i="16"/>
  <c r="I75" i="16"/>
  <c r="I11" i="16"/>
  <c r="I73" i="16"/>
  <c r="I48" i="16"/>
  <c r="I58" i="16"/>
  <c r="I50" i="16"/>
  <c r="I68" i="16"/>
  <c r="I51" i="16"/>
  <c r="I67" i="16"/>
  <c r="I66" i="16"/>
  <c r="I62" i="16"/>
  <c r="I65" i="16"/>
  <c r="I46" i="16"/>
  <c r="I33" i="16"/>
  <c r="I49" i="16"/>
  <c r="I60" i="16"/>
  <c r="I47" i="16"/>
  <c r="I59" i="16"/>
  <c r="I57" i="16"/>
  <c r="I42" i="16"/>
  <c r="I56" i="16"/>
  <c r="I44" i="16"/>
  <c r="I54" i="16"/>
  <c r="I28" i="16"/>
  <c r="I53" i="16"/>
  <c r="I37" i="16"/>
  <c r="I88" i="16"/>
  <c r="I43" i="16"/>
  <c r="I32" i="16"/>
  <c r="I40" i="16"/>
  <c r="I31" i="16"/>
  <c r="I39" i="16"/>
  <c r="I38" i="16"/>
  <c r="I35" i="16"/>
  <c r="I21" i="16"/>
  <c r="I30" i="16"/>
  <c r="I26" i="16"/>
  <c r="I19" i="16"/>
  <c r="I22" i="16"/>
  <c r="I20" i="16"/>
  <c r="I8" i="16"/>
  <c r="I17" i="16"/>
  <c r="I12" i="16"/>
  <c r="I14" i="16"/>
  <c r="I16" i="16"/>
  <c r="I15" i="16"/>
  <c r="I10" i="16"/>
  <c r="I9" i="16"/>
  <c r="I2" i="16"/>
  <c r="H229" i="16"/>
  <c r="H228" i="16"/>
  <c r="H227" i="16"/>
  <c r="H210" i="16"/>
  <c r="H225" i="16"/>
  <c r="H224" i="16"/>
  <c r="H199" i="16"/>
  <c r="H222" i="16"/>
  <c r="H221" i="16"/>
  <c r="H175" i="16"/>
  <c r="H169" i="16"/>
  <c r="H218" i="16"/>
  <c r="H217" i="16"/>
  <c r="H215" i="16"/>
  <c r="H214" i="16"/>
  <c r="H158" i="16"/>
  <c r="H213" i="16"/>
  <c r="H212" i="16"/>
  <c r="H211" i="16"/>
  <c r="H177" i="16"/>
  <c r="H172" i="16"/>
  <c r="H208" i="16"/>
  <c r="H165" i="16"/>
  <c r="H131" i="16"/>
  <c r="H205" i="16"/>
  <c r="H204" i="16"/>
  <c r="H202" i="16"/>
  <c r="H201" i="16"/>
  <c r="H200" i="16"/>
  <c r="H198" i="16"/>
  <c r="H197" i="16"/>
  <c r="H196" i="16"/>
  <c r="H195" i="16"/>
  <c r="H194" i="16"/>
  <c r="H193" i="16"/>
  <c r="H99" i="16"/>
  <c r="H191" i="16"/>
  <c r="H190" i="16"/>
  <c r="H149" i="16"/>
  <c r="H185" i="16"/>
  <c r="H153" i="16"/>
  <c r="H188" i="16"/>
  <c r="H187" i="16"/>
  <c r="H186" i="16"/>
  <c r="H157" i="16"/>
  <c r="H184" i="16"/>
  <c r="H183" i="16"/>
  <c r="H144" i="16"/>
  <c r="H180" i="16"/>
  <c r="H179" i="16"/>
  <c r="H148" i="16"/>
  <c r="H176" i="16"/>
  <c r="H203" i="16"/>
  <c r="H219" i="16"/>
  <c r="H174" i="16"/>
  <c r="H192" i="16"/>
  <c r="H170" i="16"/>
  <c r="H162" i="16"/>
  <c r="H171" i="16"/>
  <c r="H160" i="16"/>
  <c r="H168" i="16"/>
  <c r="H167" i="16"/>
  <c r="H164" i="16"/>
  <c r="H182" i="16"/>
  <c r="H161" i="16"/>
  <c r="H173" i="16"/>
  <c r="H159" i="16"/>
  <c r="H122" i="16"/>
  <c r="H151" i="16"/>
  <c r="H152" i="16"/>
  <c r="H156" i="16"/>
  <c r="H155" i="16"/>
  <c r="H154" i="16"/>
  <c r="H150" i="16"/>
  <c r="H116" i="16"/>
  <c r="H147" i="16"/>
  <c r="H119" i="16"/>
  <c r="H145" i="16"/>
  <c r="H132" i="16"/>
  <c r="H146" i="16"/>
  <c r="H139" i="16"/>
  <c r="H142" i="16"/>
  <c r="H113" i="16"/>
  <c r="H143" i="16"/>
  <c r="H137" i="16"/>
  <c r="H136" i="16"/>
  <c r="H129" i="16"/>
  <c r="H117" i="16"/>
  <c r="H135" i="16"/>
  <c r="H133" i="16"/>
  <c r="H105" i="16"/>
  <c r="H130" i="16"/>
  <c r="H166" i="16"/>
  <c r="H127" i="16"/>
  <c r="H123" i="16"/>
  <c r="H121" i="16"/>
  <c r="H108" i="16"/>
  <c r="H120" i="16"/>
  <c r="H118" i="16"/>
  <c r="H111" i="16"/>
  <c r="H72" i="16"/>
  <c r="H115" i="16"/>
  <c r="H107" i="16"/>
  <c r="H114" i="16"/>
  <c r="H140" i="16"/>
  <c r="H112" i="16"/>
  <c r="H141" i="16"/>
  <c r="H110" i="16"/>
  <c r="H125" i="16"/>
  <c r="H109" i="16"/>
  <c r="H104" i="16"/>
  <c r="H101" i="16"/>
  <c r="H87" i="16"/>
  <c r="H103" i="16"/>
  <c r="H102" i="16"/>
  <c r="H95" i="16"/>
  <c r="H100" i="16"/>
  <c r="H93" i="16"/>
  <c r="H124" i="16"/>
  <c r="H98" i="16"/>
  <c r="H70" i="16"/>
  <c r="H85" i="16"/>
  <c r="H97" i="16"/>
  <c r="H96" i="16"/>
  <c r="H90" i="16"/>
  <c r="H106" i="16"/>
  <c r="H92" i="16"/>
  <c r="H91" i="16"/>
  <c r="H126" i="16"/>
  <c r="H80" i="16"/>
  <c r="H84" i="16"/>
  <c r="H76" i="16"/>
  <c r="H81" i="16"/>
  <c r="H64" i="16"/>
  <c r="H77" i="16"/>
  <c r="H86" i="16"/>
  <c r="H61" i="16"/>
  <c r="H83" i="16"/>
  <c r="H82" i="16"/>
  <c r="H79" i="16"/>
  <c r="H75" i="16"/>
  <c r="H11" i="16"/>
  <c r="H78" i="16"/>
  <c r="H45" i="16"/>
  <c r="H73" i="16"/>
  <c r="H48" i="16"/>
  <c r="H58" i="16"/>
  <c r="H50" i="16"/>
  <c r="H69" i="16"/>
  <c r="H68" i="16"/>
  <c r="H94" i="16"/>
  <c r="H51" i="16"/>
  <c r="H67" i="16"/>
  <c r="H66" i="16"/>
  <c r="H63" i="16"/>
  <c r="H62" i="16"/>
  <c r="H65" i="16"/>
  <c r="H46" i="16"/>
  <c r="H33" i="16"/>
  <c r="H49" i="16"/>
  <c r="H60" i="16"/>
  <c r="H47" i="16"/>
  <c r="H59" i="16"/>
  <c r="H74" i="16"/>
  <c r="H57" i="16"/>
  <c r="H42" i="16"/>
  <c r="H56" i="16"/>
  <c r="H44" i="16"/>
  <c r="H54" i="16"/>
  <c r="H28" i="16"/>
  <c r="H53" i="16"/>
  <c r="H37" i="16"/>
  <c r="H3" i="16"/>
  <c r="H88" i="16"/>
  <c r="H43" i="16"/>
  <c r="H36" i="16"/>
  <c r="H32" i="16"/>
  <c r="H55" i="16"/>
  <c r="H40" i="16"/>
  <c r="H31" i="16"/>
  <c r="H41" i="16"/>
  <c r="H39" i="16"/>
  <c r="H38" i="16"/>
  <c r="H27" i="16"/>
  <c r="H29" i="16"/>
  <c r="H35" i="16"/>
  <c r="H21" i="16"/>
  <c r="H30" i="16"/>
  <c r="H23" i="16"/>
  <c r="H24" i="16"/>
  <c r="H26" i="16"/>
  <c r="H19" i="16"/>
  <c r="H22" i="16"/>
  <c r="H25" i="16"/>
  <c r="H20" i="16"/>
  <c r="H8" i="16"/>
  <c r="H17" i="16"/>
  <c r="H12" i="16"/>
  <c r="H14" i="16"/>
  <c r="H16" i="16"/>
  <c r="H15" i="16"/>
  <c r="H10" i="16"/>
  <c r="H9" i="16"/>
  <c r="H13" i="16"/>
  <c r="H6" i="16"/>
  <c r="H7" i="16"/>
  <c r="H4" i="16"/>
  <c r="H5" i="16"/>
  <c r="H2" i="16"/>
  <c r="H75" i="6"/>
  <c r="H133" i="6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4" i="13"/>
  <c r="D3" i="13"/>
  <c r="D2" i="13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9" i="12"/>
  <c r="D90" i="12"/>
  <c r="D91" i="12"/>
  <c r="D92" i="12"/>
  <c r="D93" i="12"/>
  <c r="D94" i="12"/>
  <c r="D95" i="12"/>
  <c r="D96" i="12"/>
  <c r="D88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2" i="12"/>
  <c r="D4" i="12"/>
  <c r="D3" i="12"/>
  <c r="H55" i="6"/>
  <c r="H38" i="6"/>
  <c r="H70" i="6"/>
  <c r="H65" i="6"/>
  <c r="H93" i="6"/>
  <c r="H44" i="6"/>
  <c r="H123" i="6"/>
  <c r="H39" i="6"/>
  <c r="H82" i="6"/>
  <c r="H16" i="6"/>
  <c r="H138" i="6"/>
  <c r="H127" i="6"/>
  <c r="H52" i="6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4" i="13"/>
  <c r="I3" i="13"/>
  <c r="I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N488" i="13"/>
  <c r="S487" i="13"/>
  <c r="N487" i="13"/>
  <c r="S486" i="13"/>
  <c r="N486" i="13"/>
  <c r="S485" i="13"/>
  <c r="N485" i="13"/>
  <c r="S484" i="13"/>
  <c r="N484" i="13"/>
  <c r="S483" i="13"/>
  <c r="N483" i="13"/>
  <c r="S482" i="13"/>
  <c r="N482" i="13"/>
  <c r="S481" i="13"/>
  <c r="N481" i="13"/>
  <c r="S480" i="13"/>
  <c r="N480" i="13"/>
  <c r="S479" i="13"/>
  <c r="N479" i="13"/>
  <c r="S478" i="13"/>
  <c r="N478" i="13"/>
  <c r="S477" i="13"/>
  <c r="N477" i="13"/>
  <c r="S476" i="13"/>
  <c r="N476" i="13"/>
  <c r="S475" i="13"/>
  <c r="N475" i="13"/>
  <c r="S474" i="13"/>
  <c r="N474" i="13"/>
  <c r="S473" i="13"/>
  <c r="N473" i="13"/>
  <c r="S472" i="13"/>
  <c r="N472" i="13"/>
  <c r="S471" i="13"/>
  <c r="N471" i="13"/>
  <c r="S470" i="13"/>
  <c r="N470" i="13"/>
  <c r="S469" i="13"/>
  <c r="N469" i="13"/>
  <c r="S468" i="13"/>
  <c r="N468" i="13"/>
  <c r="S467" i="13"/>
  <c r="N467" i="13"/>
  <c r="S466" i="13"/>
  <c r="N466" i="13"/>
  <c r="S465" i="13"/>
  <c r="N465" i="13"/>
  <c r="S464" i="13"/>
  <c r="N464" i="13"/>
  <c r="S463" i="13"/>
  <c r="N463" i="13"/>
  <c r="S462" i="13"/>
  <c r="N462" i="13"/>
  <c r="S461" i="13"/>
  <c r="N461" i="13"/>
  <c r="S460" i="13"/>
  <c r="N460" i="13"/>
  <c r="S459" i="13"/>
  <c r="N459" i="13"/>
  <c r="S458" i="13"/>
  <c r="N458" i="13"/>
  <c r="S457" i="13"/>
  <c r="N457" i="13"/>
  <c r="S456" i="13"/>
  <c r="N456" i="13"/>
  <c r="S455" i="13"/>
  <c r="N455" i="13"/>
  <c r="S454" i="13"/>
  <c r="N454" i="13"/>
  <c r="S453" i="13"/>
  <c r="N453" i="13"/>
  <c r="S452" i="13"/>
  <c r="N452" i="13"/>
  <c r="S451" i="13"/>
  <c r="N451" i="13"/>
  <c r="S450" i="13"/>
  <c r="N450" i="13"/>
  <c r="S449" i="13"/>
  <c r="N449" i="13"/>
  <c r="S448" i="13"/>
  <c r="N448" i="13"/>
  <c r="S447" i="13"/>
  <c r="N447" i="13"/>
  <c r="S446" i="13"/>
  <c r="N446" i="13"/>
  <c r="S445" i="13"/>
  <c r="N445" i="13"/>
  <c r="S444" i="13"/>
  <c r="N444" i="13"/>
  <c r="S443" i="13"/>
  <c r="N443" i="13"/>
  <c r="S442" i="13"/>
  <c r="N442" i="13"/>
  <c r="S441" i="13"/>
  <c r="N441" i="13"/>
  <c r="S440" i="13"/>
  <c r="N440" i="13"/>
  <c r="S439" i="13"/>
  <c r="N439" i="13"/>
  <c r="S438" i="13"/>
  <c r="N438" i="13"/>
  <c r="S437" i="13"/>
  <c r="N437" i="13"/>
  <c r="S436" i="13"/>
  <c r="N436" i="13"/>
  <c r="S435" i="13"/>
  <c r="N435" i="13"/>
  <c r="S434" i="13"/>
  <c r="N434" i="13"/>
  <c r="S433" i="13"/>
  <c r="N433" i="13"/>
  <c r="S432" i="13"/>
  <c r="N432" i="13"/>
  <c r="S431" i="13"/>
  <c r="N431" i="13"/>
  <c r="S430" i="13"/>
  <c r="N430" i="13"/>
  <c r="S429" i="13"/>
  <c r="N429" i="13"/>
  <c r="S428" i="13"/>
  <c r="N428" i="13"/>
  <c r="S427" i="13"/>
  <c r="N427" i="13"/>
  <c r="S426" i="13"/>
  <c r="N426" i="13"/>
  <c r="S425" i="13"/>
  <c r="N425" i="13"/>
  <c r="S424" i="13"/>
  <c r="N424" i="13"/>
  <c r="S423" i="13"/>
  <c r="N423" i="13"/>
  <c r="S422" i="13"/>
  <c r="N422" i="13"/>
  <c r="S421" i="13"/>
  <c r="N421" i="13"/>
  <c r="S420" i="13"/>
  <c r="N420" i="13"/>
  <c r="S419" i="13"/>
  <c r="N419" i="13"/>
  <c r="S418" i="13"/>
  <c r="N418" i="13"/>
  <c r="S417" i="13"/>
  <c r="N417" i="13"/>
  <c r="S416" i="13"/>
  <c r="N416" i="13"/>
  <c r="S415" i="13"/>
  <c r="N415" i="13"/>
  <c r="S414" i="13"/>
  <c r="N414" i="13"/>
  <c r="S413" i="13"/>
  <c r="N413" i="13"/>
  <c r="S412" i="13"/>
  <c r="N412" i="13"/>
  <c r="S411" i="13"/>
  <c r="N411" i="13"/>
  <c r="S410" i="13"/>
  <c r="N410" i="13"/>
  <c r="S409" i="13"/>
  <c r="N409" i="13"/>
  <c r="S408" i="13"/>
  <c r="N408" i="13"/>
  <c r="S407" i="13"/>
  <c r="N407" i="13"/>
  <c r="S406" i="13"/>
  <c r="N406" i="13"/>
  <c r="S405" i="13"/>
  <c r="N405" i="13"/>
  <c r="S404" i="13"/>
  <c r="N404" i="13"/>
  <c r="S403" i="13"/>
  <c r="N403" i="13"/>
  <c r="S402" i="13"/>
  <c r="N402" i="13"/>
  <c r="S401" i="13"/>
  <c r="N401" i="13"/>
  <c r="S400" i="13"/>
  <c r="N400" i="13"/>
  <c r="S399" i="13"/>
  <c r="N399" i="13"/>
  <c r="S398" i="13"/>
  <c r="N398" i="13"/>
  <c r="S397" i="13"/>
  <c r="N397" i="13"/>
  <c r="S396" i="13"/>
  <c r="N396" i="13"/>
  <c r="S395" i="13"/>
  <c r="N395" i="13"/>
  <c r="S394" i="13"/>
  <c r="N394" i="13"/>
  <c r="S393" i="13"/>
  <c r="N393" i="13"/>
  <c r="S392" i="13"/>
  <c r="N392" i="13"/>
  <c r="S391" i="13"/>
  <c r="N391" i="13"/>
  <c r="S390" i="13"/>
  <c r="N390" i="13"/>
  <c r="S389" i="13"/>
  <c r="N389" i="13"/>
  <c r="S388" i="13"/>
  <c r="N388" i="13"/>
  <c r="S387" i="13"/>
  <c r="N387" i="13"/>
  <c r="S386" i="13"/>
  <c r="N386" i="13"/>
  <c r="S385" i="13"/>
  <c r="N385" i="13"/>
  <c r="S384" i="13"/>
  <c r="N384" i="13"/>
  <c r="S383" i="13"/>
  <c r="N383" i="13"/>
  <c r="S382" i="13"/>
  <c r="N382" i="13"/>
  <c r="S381" i="13"/>
  <c r="N381" i="13"/>
  <c r="S380" i="13"/>
  <c r="N380" i="13"/>
  <c r="S379" i="13"/>
  <c r="N379" i="13"/>
  <c r="S378" i="13"/>
  <c r="N378" i="13"/>
  <c r="S377" i="13"/>
  <c r="N377" i="13"/>
  <c r="S376" i="13"/>
  <c r="N376" i="13"/>
  <c r="S375" i="13"/>
  <c r="N375" i="13"/>
  <c r="S374" i="13"/>
  <c r="N374" i="13"/>
  <c r="S373" i="13"/>
  <c r="N373" i="13"/>
  <c r="S372" i="13"/>
  <c r="N372" i="13"/>
  <c r="S371" i="13"/>
  <c r="N371" i="13"/>
  <c r="S370" i="13"/>
  <c r="N370" i="13"/>
  <c r="S369" i="13"/>
  <c r="N369" i="13"/>
  <c r="S368" i="13"/>
  <c r="N368" i="13"/>
  <c r="S367" i="13"/>
  <c r="N367" i="13"/>
  <c r="S366" i="13"/>
  <c r="N366" i="13"/>
  <c r="S365" i="13"/>
  <c r="N365" i="13"/>
  <c r="S364" i="13"/>
  <c r="N364" i="13"/>
  <c r="S363" i="13"/>
  <c r="N363" i="13"/>
  <c r="S362" i="13"/>
  <c r="N362" i="13"/>
  <c r="S361" i="13"/>
  <c r="N361" i="13"/>
  <c r="S360" i="13"/>
  <c r="N360" i="13"/>
  <c r="S359" i="13"/>
  <c r="N359" i="13"/>
  <c r="S358" i="13"/>
  <c r="N358" i="13"/>
  <c r="S357" i="13"/>
  <c r="N357" i="13"/>
  <c r="S356" i="13"/>
  <c r="N356" i="13"/>
  <c r="S355" i="13"/>
  <c r="N355" i="13"/>
  <c r="S354" i="13"/>
  <c r="N354" i="13"/>
  <c r="S353" i="13"/>
  <c r="N353" i="13"/>
  <c r="S352" i="13"/>
  <c r="N352" i="13"/>
  <c r="S351" i="13"/>
  <c r="N351" i="13"/>
  <c r="S350" i="13"/>
  <c r="N350" i="13"/>
  <c r="S349" i="13"/>
  <c r="N349" i="13"/>
  <c r="S348" i="13"/>
  <c r="N348" i="13"/>
  <c r="S347" i="13"/>
  <c r="N347" i="13"/>
  <c r="S346" i="13"/>
  <c r="N346" i="13"/>
  <c r="S345" i="13"/>
  <c r="N345" i="13"/>
  <c r="S344" i="13"/>
  <c r="N344" i="13"/>
  <c r="S343" i="13"/>
  <c r="N343" i="13"/>
  <c r="S342" i="13"/>
  <c r="N342" i="13"/>
  <c r="S341" i="13"/>
  <c r="N341" i="13"/>
  <c r="S340" i="13"/>
  <c r="N340" i="13"/>
  <c r="S339" i="13"/>
  <c r="N339" i="13"/>
  <c r="S338" i="13"/>
  <c r="N338" i="13"/>
  <c r="S337" i="13"/>
  <c r="N337" i="13"/>
  <c r="S336" i="13"/>
  <c r="N336" i="13"/>
  <c r="S335" i="13"/>
  <c r="N335" i="13"/>
  <c r="S334" i="13"/>
  <c r="N334" i="13"/>
  <c r="S333" i="13"/>
  <c r="N333" i="13"/>
  <c r="S332" i="13"/>
  <c r="N332" i="13"/>
  <c r="S331" i="13"/>
  <c r="N331" i="13"/>
  <c r="S330" i="13"/>
  <c r="N330" i="13"/>
  <c r="S329" i="13"/>
  <c r="N329" i="13"/>
  <c r="S328" i="13"/>
  <c r="N328" i="13"/>
  <c r="S327" i="13"/>
  <c r="N327" i="13"/>
  <c r="S326" i="13"/>
  <c r="N326" i="13"/>
  <c r="S325" i="13"/>
  <c r="N325" i="13"/>
  <c r="S324" i="13"/>
  <c r="N324" i="13"/>
  <c r="S323" i="13"/>
  <c r="N323" i="13"/>
  <c r="S322" i="13"/>
  <c r="N322" i="13"/>
  <c r="S321" i="13"/>
  <c r="N321" i="13"/>
  <c r="S320" i="13"/>
  <c r="N320" i="13"/>
  <c r="S319" i="13"/>
  <c r="N319" i="13"/>
  <c r="S318" i="13"/>
  <c r="N318" i="13"/>
  <c r="S317" i="13"/>
  <c r="N317" i="13"/>
  <c r="S316" i="13"/>
  <c r="N316" i="13"/>
  <c r="S315" i="13"/>
  <c r="N315" i="13"/>
  <c r="S314" i="13"/>
  <c r="N314" i="13"/>
  <c r="S313" i="13"/>
  <c r="N313" i="13"/>
  <c r="S312" i="13"/>
  <c r="N312" i="13"/>
  <c r="S311" i="13"/>
  <c r="N311" i="13"/>
  <c r="S310" i="13"/>
  <c r="N310" i="13"/>
  <c r="S309" i="13"/>
  <c r="N309" i="13"/>
  <c r="S308" i="13"/>
  <c r="N308" i="13"/>
  <c r="S307" i="13"/>
  <c r="N307" i="13"/>
  <c r="S306" i="13"/>
  <c r="N306" i="13"/>
  <c r="S305" i="13"/>
  <c r="N305" i="13"/>
  <c r="S304" i="13"/>
  <c r="N304" i="13"/>
  <c r="S303" i="13"/>
  <c r="N303" i="13"/>
  <c r="S302" i="13"/>
  <c r="N302" i="13"/>
  <c r="S301" i="13"/>
  <c r="N301" i="13"/>
  <c r="S300" i="13"/>
  <c r="N300" i="13"/>
  <c r="S299" i="13"/>
  <c r="N299" i="13"/>
  <c r="S298" i="13"/>
  <c r="N298" i="13"/>
  <c r="S297" i="13"/>
  <c r="N297" i="13"/>
  <c r="S296" i="13"/>
  <c r="N296" i="13"/>
  <c r="S295" i="13"/>
  <c r="N295" i="13"/>
  <c r="S294" i="13"/>
  <c r="N294" i="13"/>
  <c r="S293" i="13"/>
  <c r="N293" i="13"/>
  <c r="S292" i="13"/>
  <c r="N292" i="13"/>
  <c r="S291" i="13"/>
  <c r="N291" i="13"/>
  <c r="S290" i="13"/>
  <c r="N290" i="13"/>
  <c r="S289" i="13"/>
  <c r="N289" i="13"/>
  <c r="S288" i="13"/>
  <c r="N288" i="13"/>
  <c r="S287" i="13"/>
  <c r="N287" i="13"/>
  <c r="S286" i="13"/>
  <c r="N286" i="13"/>
  <c r="S285" i="13"/>
  <c r="N285" i="13"/>
  <c r="S284" i="13"/>
  <c r="N284" i="13"/>
  <c r="S283" i="13"/>
  <c r="N283" i="13"/>
  <c r="S282" i="13"/>
  <c r="N282" i="13"/>
  <c r="S281" i="13"/>
  <c r="N281" i="13"/>
  <c r="S280" i="13"/>
  <c r="N280" i="13"/>
  <c r="S279" i="13"/>
  <c r="N279" i="13"/>
  <c r="S278" i="13"/>
  <c r="N278" i="13"/>
  <c r="S277" i="13"/>
  <c r="N277" i="13"/>
  <c r="S276" i="13"/>
  <c r="N276" i="13"/>
  <c r="S275" i="13"/>
  <c r="N275" i="13"/>
  <c r="S274" i="13"/>
  <c r="N274" i="13"/>
  <c r="S273" i="13"/>
  <c r="N273" i="13"/>
  <c r="S272" i="13"/>
  <c r="N272" i="13"/>
  <c r="S271" i="13"/>
  <c r="N271" i="13"/>
  <c r="S270" i="13"/>
  <c r="N270" i="13"/>
  <c r="S269" i="13"/>
  <c r="N269" i="13"/>
  <c r="S268" i="13"/>
  <c r="N268" i="13"/>
  <c r="S267" i="13"/>
  <c r="N267" i="13"/>
  <c r="S266" i="13"/>
  <c r="N266" i="13"/>
  <c r="S265" i="13"/>
  <c r="N265" i="13"/>
  <c r="S264" i="13"/>
  <c r="N264" i="13"/>
  <c r="S263" i="13"/>
  <c r="N263" i="13"/>
  <c r="S262" i="13"/>
  <c r="N262" i="13"/>
  <c r="S261" i="13"/>
  <c r="N261" i="13"/>
  <c r="S260" i="13"/>
  <c r="N260" i="13"/>
  <c r="S259" i="13"/>
  <c r="N259" i="13"/>
  <c r="S258" i="13"/>
  <c r="N258" i="13"/>
  <c r="S257" i="13"/>
  <c r="N257" i="13"/>
  <c r="S256" i="13"/>
  <c r="N256" i="13"/>
  <c r="S255" i="13"/>
  <c r="N255" i="13"/>
  <c r="S254" i="13"/>
  <c r="N254" i="13"/>
  <c r="S253" i="13"/>
  <c r="N253" i="13"/>
  <c r="S252" i="13"/>
  <c r="N252" i="13"/>
  <c r="S251" i="13"/>
  <c r="N251" i="13"/>
  <c r="S250" i="13"/>
  <c r="N250" i="13"/>
  <c r="S249" i="13"/>
  <c r="N249" i="13"/>
  <c r="S248" i="13"/>
  <c r="N248" i="13"/>
  <c r="S247" i="13"/>
  <c r="N247" i="13"/>
  <c r="S246" i="13"/>
  <c r="N246" i="13"/>
  <c r="S245" i="13"/>
  <c r="N245" i="13"/>
  <c r="S244" i="13"/>
  <c r="N244" i="13"/>
  <c r="S243" i="13"/>
  <c r="N243" i="13"/>
  <c r="S242" i="13"/>
  <c r="N242" i="13"/>
  <c r="S241" i="13"/>
  <c r="N241" i="13"/>
  <c r="S240" i="13"/>
  <c r="N240" i="13"/>
  <c r="S239" i="13"/>
  <c r="N239" i="13"/>
  <c r="S238" i="13"/>
  <c r="N238" i="13"/>
  <c r="S237" i="13"/>
  <c r="N237" i="13"/>
  <c r="S236" i="13"/>
  <c r="N236" i="13"/>
  <c r="S235" i="13"/>
  <c r="N235" i="13"/>
  <c r="S234" i="13"/>
  <c r="N234" i="13"/>
  <c r="S233" i="13"/>
  <c r="N233" i="13"/>
  <c r="S232" i="13"/>
  <c r="N232" i="13"/>
  <c r="S231" i="13"/>
  <c r="N231" i="13"/>
  <c r="S230" i="13"/>
  <c r="N230" i="13"/>
  <c r="S229" i="13"/>
  <c r="N229" i="13"/>
  <c r="S228" i="13"/>
  <c r="N228" i="13"/>
  <c r="S227" i="13"/>
  <c r="N227" i="13"/>
  <c r="S226" i="13"/>
  <c r="N226" i="13"/>
  <c r="S225" i="13"/>
  <c r="N225" i="13"/>
  <c r="S224" i="13"/>
  <c r="N224" i="13"/>
  <c r="S223" i="13"/>
  <c r="N223" i="13"/>
  <c r="S222" i="13"/>
  <c r="N222" i="13"/>
  <c r="S221" i="13"/>
  <c r="N221" i="13"/>
  <c r="S220" i="13"/>
  <c r="N220" i="13"/>
  <c r="S219" i="13"/>
  <c r="N219" i="13"/>
  <c r="S218" i="13"/>
  <c r="N218" i="13"/>
  <c r="S217" i="13"/>
  <c r="N217" i="13"/>
  <c r="S216" i="13"/>
  <c r="N216" i="13"/>
  <c r="S215" i="13"/>
  <c r="N215" i="13"/>
  <c r="S214" i="13"/>
  <c r="N214" i="13"/>
  <c r="S213" i="13"/>
  <c r="N213" i="13"/>
  <c r="S212" i="13"/>
  <c r="N212" i="13"/>
  <c r="S211" i="13"/>
  <c r="N211" i="13"/>
  <c r="S210" i="13"/>
  <c r="N210" i="13"/>
  <c r="S209" i="13"/>
  <c r="N209" i="13"/>
  <c r="S208" i="13"/>
  <c r="N208" i="13"/>
  <c r="S207" i="13"/>
  <c r="N207" i="13"/>
  <c r="S206" i="13"/>
  <c r="N206" i="13"/>
  <c r="S205" i="13"/>
  <c r="N205" i="13"/>
  <c r="S204" i="13"/>
  <c r="N204" i="13"/>
  <c r="S203" i="13"/>
  <c r="N203" i="13"/>
  <c r="S202" i="13"/>
  <c r="N202" i="13"/>
  <c r="S201" i="13"/>
  <c r="N201" i="13"/>
  <c r="S200" i="13"/>
  <c r="N200" i="13"/>
  <c r="S199" i="13"/>
  <c r="N199" i="13"/>
  <c r="S198" i="13"/>
  <c r="N198" i="13"/>
  <c r="S197" i="13"/>
  <c r="N197" i="13"/>
  <c r="S196" i="13"/>
  <c r="N196" i="13"/>
  <c r="S195" i="13"/>
  <c r="N195" i="13"/>
  <c r="S194" i="13"/>
  <c r="N194" i="13"/>
  <c r="S193" i="13"/>
  <c r="N193" i="13"/>
  <c r="S192" i="13"/>
  <c r="N192" i="13"/>
  <c r="S191" i="13"/>
  <c r="N191" i="13"/>
  <c r="S190" i="13"/>
  <c r="N190" i="13"/>
  <c r="S189" i="13"/>
  <c r="N189" i="13"/>
  <c r="S188" i="13"/>
  <c r="N188" i="13"/>
  <c r="S187" i="13"/>
  <c r="N187" i="13"/>
  <c r="S186" i="13"/>
  <c r="N186" i="13"/>
  <c r="S185" i="13"/>
  <c r="N185" i="13"/>
  <c r="S184" i="13"/>
  <c r="N184" i="13"/>
  <c r="S183" i="13"/>
  <c r="N183" i="13"/>
  <c r="S182" i="13"/>
  <c r="N182" i="13"/>
  <c r="S181" i="13"/>
  <c r="N181" i="13"/>
  <c r="S180" i="13"/>
  <c r="N180" i="13"/>
  <c r="S179" i="13"/>
  <c r="N179" i="13"/>
  <c r="S178" i="13"/>
  <c r="N178" i="13"/>
  <c r="S177" i="13"/>
  <c r="N177" i="13"/>
  <c r="S176" i="13"/>
  <c r="N176" i="13"/>
  <c r="S175" i="13"/>
  <c r="N175" i="13"/>
  <c r="S174" i="13"/>
  <c r="N174" i="13"/>
  <c r="S173" i="13"/>
  <c r="N173" i="13"/>
  <c r="S172" i="13"/>
  <c r="N172" i="13"/>
  <c r="S171" i="13"/>
  <c r="N171" i="13"/>
  <c r="S170" i="13"/>
  <c r="N170" i="13"/>
  <c r="S169" i="13"/>
  <c r="N169" i="13"/>
  <c r="S168" i="13"/>
  <c r="N168" i="13"/>
  <c r="S167" i="13"/>
  <c r="N167" i="13"/>
  <c r="S166" i="13"/>
  <c r="N166" i="13"/>
  <c r="S165" i="13"/>
  <c r="N165" i="13"/>
  <c r="S164" i="13"/>
  <c r="N164" i="13"/>
  <c r="S163" i="13"/>
  <c r="N163" i="13"/>
  <c r="S162" i="13"/>
  <c r="N162" i="13"/>
  <c r="S161" i="13"/>
  <c r="N161" i="13"/>
  <c r="S160" i="13"/>
  <c r="N160" i="13"/>
  <c r="S159" i="13"/>
  <c r="N159" i="13"/>
  <c r="S158" i="13"/>
  <c r="N158" i="13"/>
  <c r="S157" i="13"/>
  <c r="N157" i="13"/>
  <c r="S156" i="13"/>
  <c r="N156" i="13"/>
  <c r="S155" i="13"/>
  <c r="N155" i="13"/>
  <c r="S154" i="13"/>
  <c r="N154" i="13"/>
  <c r="S153" i="13"/>
  <c r="N153" i="13"/>
  <c r="S152" i="13"/>
  <c r="N152" i="13"/>
  <c r="S151" i="13"/>
  <c r="N151" i="13"/>
  <c r="S150" i="13"/>
  <c r="N150" i="13"/>
  <c r="S149" i="13"/>
  <c r="N149" i="13"/>
  <c r="S148" i="13"/>
  <c r="N148" i="13"/>
  <c r="S147" i="13"/>
  <c r="N147" i="13"/>
  <c r="S146" i="13"/>
  <c r="N146" i="13"/>
  <c r="S145" i="13"/>
  <c r="N145" i="13"/>
  <c r="S144" i="13"/>
  <c r="N144" i="13"/>
  <c r="S143" i="13"/>
  <c r="N143" i="13"/>
  <c r="S142" i="13"/>
  <c r="N142" i="13"/>
  <c r="S141" i="13"/>
  <c r="N141" i="13"/>
  <c r="S140" i="13"/>
  <c r="N140" i="13"/>
  <c r="S139" i="13"/>
  <c r="N139" i="13"/>
  <c r="S138" i="13"/>
  <c r="N138" i="13"/>
  <c r="S137" i="13"/>
  <c r="N137" i="13"/>
  <c r="S136" i="13"/>
  <c r="N136" i="13"/>
  <c r="S135" i="13"/>
  <c r="N135" i="13"/>
  <c r="S134" i="13"/>
  <c r="N134" i="13"/>
  <c r="S133" i="13"/>
  <c r="N133" i="13"/>
  <c r="S132" i="13"/>
  <c r="N132" i="13"/>
  <c r="S131" i="13"/>
  <c r="N131" i="13"/>
  <c r="S130" i="13"/>
  <c r="N130" i="13"/>
  <c r="S129" i="13"/>
  <c r="N129" i="13"/>
  <c r="S128" i="13"/>
  <c r="N128" i="13"/>
  <c r="S127" i="13"/>
  <c r="N127" i="13"/>
  <c r="S126" i="13"/>
  <c r="N126" i="13"/>
  <c r="S125" i="13"/>
  <c r="N125" i="13"/>
  <c r="S124" i="13"/>
  <c r="N124" i="13"/>
  <c r="S123" i="13"/>
  <c r="N123" i="13"/>
  <c r="S122" i="13"/>
  <c r="N122" i="13"/>
  <c r="S121" i="13"/>
  <c r="N121" i="13"/>
  <c r="S120" i="13"/>
  <c r="N120" i="13"/>
  <c r="S119" i="13"/>
  <c r="N119" i="13"/>
  <c r="S118" i="13"/>
  <c r="N118" i="13"/>
  <c r="S117" i="13"/>
  <c r="N117" i="13"/>
  <c r="S116" i="13"/>
  <c r="N116" i="13"/>
  <c r="S115" i="13"/>
  <c r="N115" i="13"/>
  <c r="S114" i="13"/>
  <c r="N114" i="13"/>
  <c r="S113" i="13"/>
  <c r="N113" i="13"/>
  <c r="S112" i="13"/>
  <c r="N112" i="13"/>
  <c r="S111" i="13"/>
  <c r="N111" i="13"/>
  <c r="S110" i="13"/>
  <c r="N110" i="13"/>
  <c r="S109" i="13"/>
  <c r="N109" i="13"/>
  <c r="S108" i="13"/>
  <c r="N108" i="13"/>
  <c r="S107" i="13"/>
  <c r="N107" i="13"/>
  <c r="S106" i="13"/>
  <c r="N106" i="13"/>
  <c r="S105" i="13"/>
  <c r="N105" i="13"/>
  <c r="S104" i="13"/>
  <c r="N104" i="13"/>
  <c r="S103" i="13"/>
  <c r="N103" i="13"/>
  <c r="S102" i="13"/>
  <c r="N102" i="13"/>
  <c r="S101" i="13"/>
  <c r="N101" i="13"/>
  <c r="S100" i="13"/>
  <c r="N100" i="13"/>
  <c r="S99" i="13"/>
  <c r="N99" i="13"/>
  <c r="S98" i="13"/>
  <c r="N98" i="13"/>
  <c r="S97" i="13"/>
  <c r="N97" i="13"/>
  <c r="S96" i="13"/>
  <c r="N96" i="13"/>
  <c r="S95" i="13"/>
  <c r="N95" i="13"/>
  <c r="S94" i="13"/>
  <c r="N94" i="13"/>
  <c r="S93" i="13"/>
  <c r="N93" i="13"/>
  <c r="S92" i="13"/>
  <c r="N92" i="13"/>
  <c r="S91" i="13"/>
  <c r="N91" i="13"/>
  <c r="S90" i="13"/>
  <c r="N90" i="13"/>
  <c r="S89" i="13"/>
  <c r="N89" i="13"/>
  <c r="S88" i="13"/>
  <c r="N88" i="13"/>
  <c r="S87" i="13"/>
  <c r="N87" i="13"/>
  <c r="S86" i="13"/>
  <c r="N86" i="13"/>
  <c r="S85" i="13"/>
  <c r="N85" i="13"/>
  <c r="S84" i="13"/>
  <c r="N84" i="13"/>
  <c r="S83" i="13"/>
  <c r="N83" i="13"/>
  <c r="S82" i="13"/>
  <c r="N82" i="13"/>
  <c r="S81" i="13"/>
  <c r="N81" i="13"/>
  <c r="S80" i="13"/>
  <c r="N80" i="13"/>
  <c r="S79" i="13"/>
  <c r="N79" i="13"/>
  <c r="S78" i="13"/>
  <c r="N78" i="13"/>
  <c r="S77" i="13"/>
  <c r="N77" i="13"/>
  <c r="S76" i="13"/>
  <c r="N76" i="13"/>
  <c r="S75" i="13"/>
  <c r="N75" i="13"/>
  <c r="S74" i="13"/>
  <c r="N74" i="13"/>
  <c r="S73" i="13"/>
  <c r="N73" i="13"/>
  <c r="S72" i="13"/>
  <c r="N72" i="13"/>
  <c r="S71" i="13"/>
  <c r="N71" i="13"/>
  <c r="S70" i="13"/>
  <c r="N70" i="13"/>
  <c r="S69" i="13"/>
  <c r="N69" i="13"/>
  <c r="S68" i="13"/>
  <c r="N68" i="13"/>
  <c r="S67" i="13"/>
  <c r="N67" i="13"/>
  <c r="S66" i="13"/>
  <c r="N66" i="13"/>
  <c r="S65" i="13"/>
  <c r="N65" i="13"/>
  <c r="S64" i="13"/>
  <c r="N64" i="13"/>
  <c r="S63" i="13"/>
  <c r="N63" i="13"/>
  <c r="S62" i="13"/>
  <c r="N62" i="13"/>
  <c r="S61" i="13"/>
  <c r="N61" i="13"/>
  <c r="S60" i="13"/>
  <c r="N60" i="13"/>
  <c r="S59" i="13"/>
  <c r="N59" i="13"/>
  <c r="S58" i="13"/>
  <c r="N58" i="13"/>
  <c r="S57" i="13"/>
  <c r="N57" i="13"/>
  <c r="S56" i="13"/>
  <c r="N56" i="13"/>
  <c r="S55" i="13"/>
  <c r="N55" i="13"/>
  <c r="S54" i="13"/>
  <c r="N54" i="13"/>
  <c r="S53" i="13"/>
  <c r="N53" i="13"/>
  <c r="S52" i="13"/>
  <c r="N52" i="13"/>
  <c r="S51" i="13"/>
  <c r="N51" i="13"/>
  <c r="S50" i="13"/>
  <c r="N50" i="13"/>
  <c r="S49" i="13"/>
  <c r="N49" i="13"/>
  <c r="S48" i="13"/>
  <c r="N48" i="13"/>
  <c r="S47" i="13"/>
  <c r="N47" i="13"/>
  <c r="S46" i="13"/>
  <c r="N46" i="13"/>
  <c r="S45" i="13"/>
  <c r="N45" i="13"/>
  <c r="S44" i="13"/>
  <c r="N44" i="13"/>
  <c r="S43" i="13"/>
  <c r="N43" i="13"/>
  <c r="S42" i="13"/>
  <c r="N42" i="13"/>
  <c r="S41" i="13"/>
  <c r="N41" i="13"/>
  <c r="S40" i="13"/>
  <c r="N40" i="13"/>
  <c r="S39" i="13"/>
  <c r="N39" i="13"/>
  <c r="S38" i="13"/>
  <c r="N38" i="13"/>
  <c r="S37" i="13"/>
  <c r="N37" i="13"/>
  <c r="S36" i="13"/>
  <c r="N36" i="13"/>
  <c r="S35" i="13"/>
  <c r="N35" i="13"/>
  <c r="S34" i="13"/>
  <c r="N34" i="13"/>
  <c r="S33" i="13"/>
  <c r="N33" i="13"/>
  <c r="S32" i="13"/>
  <c r="N32" i="13"/>
  <c r="S31" i="13"/>
  <c r="N31" i="13"/>
  <c r="S30" i="13"/>
  <c r="N30" i="13"/>
  <c r="S29" i="13"/>
  <c r="N29" i="13"/>
  <c r="S28" i="13"/>
  <c r="N28" i="13"/>
  <c r="S27" i="13"/>
  <c r="N27" i="13"/>
  <c r="S26" i="13"/>
  <c r="N26" i="13"/>
  <c r="S25" i="13"/>
  <c r="N25" i="13"/>
  <c r="S24" i="13"/>
  <c r="N24" i="13"/>
  <c r="S23" i="13"/>
  <c r="N23" i="13"/>
  <c r="S22" i="13"/>
  <c r="N22" i="13"/>
  <c r="S21" i="13"/>
  <c r="N21" i="13"/>
  <c r="S20" i="13"/>
  <c r="N20" i="13"/>
  <c r="S19" i="13"/>
  <c r="N19" i="13"/>
  <c r="S18" i="13"/>
  <c r="N18" i="13"/>
  <c r="S17" i="13"/>
  <c r="N17" i="13"/>
  <c r="S16" i="13"/>
  <c r="N16" i="13"/>
  <c r="S15" i="13"/>
  <c r="N15" i="13"/>
  <c r="S14" i="13"/>
  <c r="N14" i="13"/>
  <c r="S13" i="13"/>
  <c r="N13" i="13"/>
  <c r="S12" i="13"/>
  <c r="N12" i="13"/>
  <c r="S11" i="13"/>
  <c r="N11" i="13"/>
  <c r="S10" i="13"/>
  <c r="N10" i="13"/>
  <c r="S9" i="13"/>
  <c r="N9" i="13"/>
  <c r="S8" i="13"/>
  <c r="N8" i="13"/>
  <c r="S7" i="13"/>
  <c r="N7" i="13"/>
  <c r="S6" i="13"/>
  <c r="N6" i="13"/>
  <c r="S5" i="13"/>
  <c r="N5" i="13"/>
  <c r="S4" i="13"/>
  <c r="N4" i="13"/>
  <c r="S3" i="13"/>
  <c r="N3" i="13"/>
  <c r="S2" i="13"/>
  <c r="N2" i="13"/>
  <c r="S513" i="12"/>
  <c r="S512" i="12"/>
  <c r="S511" i="12"/>
  <c r="S510" i="12"/>
  <c r="S509" i="12"/>
  <c r="S508" i="12"/>
  <c r="S507" i="12"/>
  <c r="S506" i="12"/>
  <c r="S505" i="12"/>
  <c r="S504" i="12"/>
  <c r="S503" i="12"/>
  <c r="S502" i="12"/>
  <c r="S501" i="12"/>
  <c r="S500" i="12"/>
  <c r="S499" i="12"/>
  <c r="S498" i="12"/>
  <c r="S497" i="12"/>
  <c r="S496" i="12"/>
  <c r="S495" i="12"/>
  <c r="S494" i="12"/>
  <c r="S493" i="12"/>
  <c r="S492" i="12"/>
  <c r="S491" i="12"/>
  <c r="S490" i="12"/>
  <c r="S489" i="12"/>
  <c r="S488" i="12"/>
  <c r="S487" i="12"/>
  <c r="S486" i="12"/>
  <c r="S485" i="12"/>
  <c r="S484" i="12"/>
  <c r="S483" i="12"/>
  <c r="S482" i="12"/>
  <c r="S481" i="12"/>
  <c r="S480" i="12"/>
  <c r="S479" i="12"/>
  <c r="S478" i="12"/>
  <c r="S477" i="12"/>
  <c r="S476" i="12"/>
  <c r="S475" i="12"/>
  <c r="S474" i="12"/>
  <c r="S473" i="12"/>
  <c r="S472" i="12"/>
  <c r="S471" i="12"/>
  <c r="S470" i="12"/>
  <c r="S469" i="12"/>
  <c r="S468" i="12"/>
  <c r="S467" i="12"/>
  <c r="S466" i="12"/>
  <c r="S465" i="12"/>
  <c r="S464" i="12"/>
  <c r="S463" i="12"/>
  <c r="S462" i="12"/>
  <c r="S461" i="12"/>
  <c r="S460" i="12"/>
  <c r="S459" i="12"/>
  <c r="S458" i="12"/>
  <c r="S457" i="12"/>
  <c r="S456" i="12"/>
  <c r="S455" i="12"/>
  <c r="S454" i="12"/>
  <c r="S453" i="12"/>
  <c r="S452" i="12"/>
  <c r="S451" i="12"/>
  <c r="S450" i="12"/>
  <c r="S449" i="12"/>
  <c r="S448" i="12"/>
  <c r="S447" i="12"/>
  <c r="S446" i="12"/>
  <c r="S445" i="12"/>
  <c r="S444" i="12"/>
  <c r="S443" i="12"/>
  <c r="S442" i="12"/>
  <c r="S441" i="12"/>
  <c r="S440" i="12"/>
  <c r="S439" i="12"/>
  <c r="S438" i="12"/>
  <c r="S437" i="12"/>
  <c r="S436" i="12"/>
  <c r="S435" i="12"/>
  <c r="S434" i="12"/>
  <c r="S433" i="12"/>
  <c r="S432" i="12"/>
  <c r="S431" i="12"/>
  <c r="S430" i="12"/>
  <c r="S429" i="12"/>
  <c r="S428" i="12"/>
  <c r="S427" i="12"/>
  <c r="S426" i="12"/>
  <c r="S425" i="12"/>
  <c r="S424" i="12"/>
  <c r="S423" i="12"/>
  <c r="S422" i="12"/>
  <c r="S421" i="12"/>
  <c r="S420" i="12"/>
  <c r="S419" i="12"/>
  <c r="S418" i="12"/>
  <c r="S417" i="12"/>
  <c r="S416" i="12"/>
  <c r="S415" i="12"/>
  <c r="S414" i="12"/>
  <c r="S413" i="12"/>
  <c r="S412" i="12"/>
  <c r="S411" i="12"/>
  <c r="S410" i="12"/>
  <c r="S409" i="12"/>
  <c r="S408" i="12"/>
  <c r="S407" i="12"/>
  <c r="S406" i="12"/>
  <c r="S405" i="12"/>
  <c r="S404" i="12"/>
  <c r="S403" i="12"/>
  <c r="S402" i="12"/>
  <c r="S401" i="12"/>
  <c r="S400" i="12"/>
  <c r="S399" i="12"/>
  <c r="S398" i="12"/>
  <c r="S397" i="12"/>
  <c r="S396" i="12"/>
  <c r="S395" i="12"/>
  <c r="S394" i="12"/>
  <c r="S393" i="12"/>
  <c r="S392" i="12"/>
  <c r="S391" i="12"/>
  <c r="S390" i="12"/>
  <c r="S389" i="12"/>
  <c r="S388" i="12"/>
  <c r="S387" i="12"/>
  <c r="S386" i="12"/>
  <c r="S385" i="12"/>
  <c r="S384" i="12"/>
  <c r="S383" i="12"/>
  <c r="S382" i="12"/>
  <c r="S381" i="12"/>
  <c r="S380" i="12"/>
  <c r="S379" i="12"/>
  <c r="S378" i="12"/>
  <c r="S377" i="12"/>
  <c r="S376" i="12"/>
  <c r="S375" i="12"/>
  <c r="S374" i="12"/>
  <c r="S373" i="12"/>
  <c r="S372" i="12"/>
  <c r="S371" i="12"/>
  <c r="S370" i="12"/>
  <c r="S369" i="12"/>
  <c r="S368" i="12"/>
  <c r="S367" i="12"/>
  <c r="S366" i="12"/>
  <c r="S365" i="12"/>
  <c r="S364" i="12"/>
  <c r="S363" i="12"/>
  <c r="S362" i="12"/>
  <c r="S361" i="12"/>
  <c r="S360" i="12"/>
  <c r="S359" i="12"/>
  <c r="S358" i="12"/>
  <c r="S357" i="12"/>
  <c r="S356" i="12"/>
  <c r="S355" i="12"/>
  <c r="S354" i="12"/>
  <c r="S353" i="12"/>
  <c r="S352" i="12"/>
  <c r="S351" i="12"/>
  <c r="S350" i="12"/>
  <c r="S349" i="12"/>
  <c r="S348" i="12"/>
  <c r="S347" i="12"/>
  <c r="S346" i="12"/>
  <c r="S345" i="12"/>
  <c r="S344" i="12"/>
  <c r="S343" i="12"/>
  <c r="S342" i="12"/>
  <c r="S341" i="12"/>
  <c r="S340" i="12"/>
  <c r="S339" i="12"/>
  <c r="S338" i="12"/>
  <c r="S337" i="12"/>
  <c r="S336" i="12"/>
  <c r="S335" i="12"/>
  <c r="S334" i="12"/>
  <c r="S333" i="12"/>
  <c r="S332" i="12"/>
  <c r="S331" i="12"/>
  <c r="S330" i="12"/>
  <c r="S329" i="12"/>
  <c r="S328" i="12"/>
  <c r="S327" i="12"/>
  <c r="S326" i="12"/>
  <c r="S325" i="12"/>
  <c r="S324" i="12"/>
  <c r="S323" i="12"/>
  <c r="S322" i="12"/>
  <c r="S321" i="12"/>
  <c r="S320" i="12"/>
  <c r="S319" i="12"/>
  <c r="S318" i="12"/>
  <c r="S317" i="12"/>
  <c r="S316" i="12"/>
  <c r="S315" i="12"/>
  <c r="S314" i="12"/>
  <c r="S313" i="12"/>
  <c r="S312" i="12"/>
  <c r="S311" i="12"/>
  <c r="S310" i="12"/>
  <c r="S309" i="12"/>
  <c r="S308" i="12"/>
  <c r="S307" i="12"/>
  <c r="S306" i="12"/>
  <c r="S305" i="12"/>
  <c r="S304" i="12"/>
  <c r="S303" i="12"/>
  <c r="S302" i="12"/>
  <c r="S301" i="12"/>
  <c r="S300" i="12"/>
  <c r="S299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468" i="12"/>
  <c r="N469" i="12"/>
  <c r="N470" i="12"/>
  <c r="N471" i="12"/>
  <c r="N472" i="12"/>
  <c r="N473" i="12"/>
  <c r="N474" i="12"/>
  <c r="N475" i="12"/>
  <c r="N476" i="12"/>
  <c r="N477" i="12"/>
  <c r="N478" i="12"/>
  <c r="N479" i="12"/>
  <c r="N480" i="12"/>
  <c r="N481" i="12"/>
  <c r="N482" i="12"/>
  <c r="N483" i="12"/>
  <c r="N484" i="12"/>
  <c r="N485" i="12"/>
  <c r="N486" i="12"/>
  <c r="N487" i="12"/>
  <c r="N488" i="12"/>
  <c r="N489" i="12"/>
  <c r="N490" i="12"/>
  <c r="N491" i="12"/>
  <c r="N492" i="12"/>
  <c r="N493" i="12"/>
  <c r="N494" i="12"/>
  <c r="N495" i="12"/>
  <c r="N496" i="12"/>
  <c r="N497" i="12"/>
  <c r="N498" i="12"/>
  <c r="N499" i="12"/>
  <c r="N500" i="12"/>
  <c r="N501" i="12"/>
  <c r="N502" i="12"/>
  <c r="N503" i="12"/>
  <c r="N504" i="12"/>
  <c r="N505" i="12"/>
  <c r="N506" i="12"/>
  <c r="N507" i="12"/>
  <c r="N508" i="12"/>
  <c r="N509" i="12"/>
  <c r="N510" i="12"/>
  <c r="N511" i="12"/>
  <c r="N512" i="12"/>
  <c r="N513" i="12"/>
  <c r="N514" i="12"/>
  <c r="N515" i="12"/>
  <c r="N516" i="12"/>
  <c r="N517" i="12"/>
  <c r="N518" i="12"/>
  <c r="N519" i="12"/>
  <c r="N520" i="12"/>
  <c r="N521" i="12"/>
  <c r="N522" i="12"/>
  <c r="N523" i="12"/>
  <c r="N524" i="12"/>
  <c r="N525" i="12"/>
  <c r="N526" i="12"/>
  <c r="N527" i="12"/>
  <c r="N528" i="12"/>
  <c r="N529" i="12"/>
  <c r="N530" i="12"/>
  <c r="N531" i="12"/>
  <c r="N532" i="12"/>
  <c r="N533" i="12"/>
  <c r="N534" i="12"/>
  <c r="N535" i="12"/>
  <c r="N536" i="12"/>
  <c r="N537" i="12"/>
  <c r="N538" i="12"/>
  <c r="N539" i="12"/>
  <c r="N540" i="12"/>
  <c r="N541" i="12"/>
  <c r="N542" i="12"/>
  <c r="N543" i="12"/>
  <c r="N544" i="12"/>
  <c r="N545" i="12"/>
  <c r="N546" i="12"/>
  <c r="N547" i="12"/>
  <c r="N548" i="12"/>
  <c r="N549" i="12"/>
  <c r="N550" i="12"/>
  <c r="N551" i="12"/>
  <c r="N552" i="12"/>
  <c r="N553" i="12"/>
  <c r="N554" i="12"/>
  <c r="N555" i="12"/>
  <c r="N556" i="12"/>
  <c r="N557" i="12"/>
  <c r="N558" i="12"/>
  <c r="N559" i="12"/>
  <c r="N560" i="12"/>
  <c r="N561" i="12"/>
  <c r="N562" i="12"/>
  <c r="N563" i="12"/>
  <c r="N564" i="12"/>
  <c r="N565" i="12"/>
  <c r="N566" i="12"/>
  <c r="N567" i="12"/>
  <c r="N568" i="12"/>
  <c r="N569" i="12"/>
  <c r="N570" i="12"/>
  <c r="N571" i="12"/>
  <c r="N572" i="12"/>
  <c r="N573" i="12"/>
  <c r="N574" i="12"/>
  <c r="N575" i="12"/>
  <c r="N576" i="12"/>
  <c r="N577" i="12"/>
  <c r="N578" i="12"/>
  <c r="N579" i="12"/>
  <c r="N580" i="12"/>
  <c r="N581" i="12"/>
  <c r="N582" i="12"/>
  <c r="N4" i="12"/>
  <c r="N3" i="12"/>
  <c r="N2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655" i="12"/>
  <c r="I656" i="12"/>
  <c r="I657" i="12"/>
  <c r="I658" i="12"/>
  <c r="I659" i="12"/>
  <c r="I660" i="12"/>
  <c r="I661" i="12"/>
  <c r="I662" i="12"/>
  <c r="I663" i="12"/>
  <c r="I664" i="12"/>
  <c r="I665" i="12"/>
  <c r="I666" i="12"/>
  <c r="I667" i="12"/>
  <c r="I668" i="12"/>
  <c r="I669" i="12"/>
  <c r="I670" i="12"/>
  <c r="I671" i="12"/>
  <c r="I672" i="12"/>
  <c r="I673" i="12"/>
  <c r="I674" i="12"/>
  <c r="I675" i="12"/>
  <c r="I676" i="12"/>
  <c r="I677" i="12"/>
  <c r="I678" i="12"/>
  <c r="I679" i="12"/>
  <c r="I680" i="12"/>
  <c r="I681" i="12"/>
  <c r="I682" i="12"/>
  <c r="I683" i="12"/>
  <c r="I684" i="12"/>
  <c r="I685" i="12"/>
  <c r="I686" i="12"/>
  <c r="I687" i="12"/>
  <c r="I688" i="12"/>
  <c r="I4" i="12"/>
  <c r="I3" i="12"/>
  <c r="I2" i="12"/>
  <c r="H80" i="6"/>
  <c r="H72" i="6"/>
  <c r="H108" i="6"/>
  <c r="H139" i="6"/>
  <c r="H109" i="6"/>
  <c r="H66" i="6"/>
  <c r="H92" i="6"/>
  <c r="H74" i="6"/>
  <c r="H2" i="7"/>
  <c r="H3" i="7"/>
  <c r="H4" i="7"/>
  <c r="H4" i="6"/>
  <c r="H6" i="6"/>
  <c r="H3" i="6"/>
  <c r="H5" i="6"/>
  <c r="H7" i="6"/>
  <c r="H8" i="6"/>
  <c r="H10" i="6"/>
  <c r="H11" i="6"/>
  <c r="H12" i="6"/>
  <c r="H13" i="6"/>
  <c r="H15" i="6"/>
  <c r="H17" i="6"/>
  <c r="H18" i="6"/>
  <c r="H20" i="6"/>
  <c r="H22" i="6"/>
  <c r="H35" i="6"/>
  <c r="H23" i="6"/>
  <c r="H26" i="6"/>
  <c r="H19" i="6"/>
  <c r="H29" i="6"/>
  <c r="H31" i="6"/>
  <c r="H32" i="6"/>
  <c r="H21" i="6"/>
  <c r="H46" i="6"/>
  <c r="H34" i="6"/>
  <c r="H25" i="6"/>
  <c r="H24" i="6"/>
  <c r="H36" i="6"/>
  <c r="H37" i="6"/>
  <c r="H9" i="6"/>
  <c r="H69" i="6"/>
  <c r="H43" i="6"/>
  <c r="H45" i="6"/>
  <c r="H30" i="6"/>
  <c r="H48" i="6"/>
  <c r="H49" i="6"/>
  <c r="H50" i="6"/>
  <c r="H51" i="6"/>
  <c r="H53" i="6"/>
  <c r="H2" i="6"/>
  <c r="H54" i="6"/>
  <c r="H40" i="6"/>
  <c r="H57" i="6"/>
  <c r="H88" i="6"/>
  <c r="H58" i="6"/>
  <c r="H59" i="6"/>
  <c r="H60" i="6"/>
  <c r="H62" i="6"/>
  <c r="H64" i="6"/>
  <c r="H68" i="6"/>
  <c r="H79" i="6"/>
  <c r="H71" i="6"/>
  <c r="H117" i="6"/>
  <c r="H56" i="6"/>
  <c r="H76" i="6"/>
  <c r="H77" i="6"/>
  <c r="H78" i="6"/>
  <c r="H81" i="6"/>
  <c r="H73" i="6"/>
  <c r="H83" i="6"/>
  <c r="H87" i="6"/>
  <c r="H132" i="6"/>
  <c r="H85" i="6"/>
  <c r="H63" i="6"/>
  <c r="H86" i="6"/>
  <c r="H118" i="6"/>
  <c r="H90" i="6"/>
  <c r="H91" i="6"/>
  <c r="H94" i="6"/>
  <c r="H95" i="6"/>
  <c r="H61" i="6"/>
  <c r="H96" i="6"/>
  <c r="H97" i="6"/>
  <c r="H99" i="6"/>
  <c r="H100" i="6"/>
  <c r="H101" i="6"/>
  <c r="H98" i="6"/>
  <c r="H102" i="6"/>
  <c r="H89" i="6"/>
  <c r="H119" i="6"/>
  <c r="H104" i="6"/>
  <c r="H105" i="6"/>
  <c r="H116" i="6"/>
  <c r="H106" i="6"/>
  <c r="H103" i="6"/>
  <c r="H110" i="6"/>
  <c r="H135" i="6"/>
  <c r="H111" i="6"/>
  <c r="H112" i="6"/>
  <c r="H113" i="6"/>
  <c r="H130" i="6"/>
  <c r="H114" i="6"/>
  <c r="H115" i="6"/>
  <c r="H42" i="6"/>
  <c r="H120" i="6"/>
  <c r="H33" i="6"/>
  <c r="H122" i="6"/>
  <c r="H124" i="6"/>
  <c r="H126" i="6"/>
  <c r="H128" i="6"/>
  <c r="H156" i="6"/>
  <c r="H129" i="6"/>
  <c r="H107" i="6"/>
  <c r="H134" i="6"/>
  <c r="H136" i="6"/>
  <c r="H137" i="6"/>
  <c r="H140" i="6"/>
  <c r="H27" i="6"/>
  <c r="H47" i="6"/>
</calcChain>
</file>

<file path=xl/sharedStrings.xml><?xml version="1.0" encoding="utf-8"?>
<sst xmlns="http://schemas.openxmlformats.org/spreadsheetml/2006/main" count="8371" uniqueCount="4119">
  <si>
    <t>Hose Humphrey</t>
  </si>
  <si>
    <t>Vazquez Modesto Tito</t>
  </si>
  <si>
    <t>Madruga Yvanna</t>
  </si>
  <si>
    <t>Calmette Cécille</t>
  </si>
  <si>
    <t>Gottfried Larry</t>
  </si>
  <si>
    <t>Gisbert Juan Sr</t>
  </si>
  <si>
    <t>Holmes Norman</t>
  </si>
  <si>
    <t>Pohmann Han Jurgen</t>
  </si>
  <si>
    <t>Battrick Gerald</t>
  </si>
  <si>
    <t>Metreveli Alex</t>
  </si>
  <si>
    <t>Diaz Juan</t>
  </si>
  <si>
    <t>Parnell Denise</t>
  </si>
  <si>
    <t>Krajcovicova Denisa</t>
  </si>
  <si>
    <t>Betancur Alvaro</t>
  </si>
  <si>
    <t>Richey Cliff</t>
  </si>
  <si>
    <t>Turpin Mark</t>
  </si>
  <si>
    <t>Friedler Eric</t>
  </si>
  <si>
    <t>Halder Greg</t>
  </si>
  <si>
    <t>Newcombe John</t>
  </si>
  <si>
    <t>Machette Mike</t>
  </si>
  <si>
    <t>Royappa Jay</t>
  </si>
  <si>
    <t>Simbera Jan</t>
  </si>
  <si>
    <t>Zednik Vladimir</t>
  </si>
  <si>
    <t>Farrell Mark</t>
  </si>
  <si>
    <t>Wayman Michael</t>
  </si>
  <si>
    <t>Stolle Fred</t>
  </si>
  <si>
    <t>Palm Douglas</t>
  </si>
  <si>
    <t>Dias Neige</t>
  </si>
  <si>
    <t>Derly Emmanuelle</t>
  </si>
  <si>
    <t>Marsikova Regina</t>
  </si>
  <si>
    <t>Immaculada-Varas Caro</t>
  </si>
  <si>
    <t>O'Neill Lisa</t>
  </si>
  <si>
    <t>Damas Maria-Christina</t>
  </si>
  <si>
    <t>Keil Kathrin</t>
  </si>
  <si>
    <t>Koizumi Yukie</t>
  </si>
  <si>
    <t>Auer Sabine</t>
  </si>
  <si>
    <t>Ter Riet Hellas</t>
  </si>
  <si>
    <t>Bowrey Michelle</t>
  </si>
  <si>
    <t>Christian Carol</t>
  </si>
  <si>
    <t>Horvath Kathleen</t>
  </si>
  <si>
    <t>McCann Sally</t>
  </si>
  <si>
    <t>Witvoet Hester</t>
  </si>
  <si>
    <t>Jaquet Sandrine</t>
  </si>
  <si>
    <t>Minter Elizabeth</t>
  </si>
  <si>
    <t>Potter Barbara</t>
  </si>
  <si>
    <t>Lindstrom Maria</t>
  </si>
  <si>
    <t>Fuchs Jennifer</t>
  </si>
  <si>
    <t>Schilder Simone</t>
  </si>
  <si>
    <t>Betzner Andrea</t>
  </si>
  <si>
    <t>Jonerup Jonna</t>
  </si>
  <si>
    <t>Holikova Andrea</t>
  </si>
  <si>
    <t>Egorova Natalia</t>
  </si>
  <si>
    <t>Huber Petra</t>
  </si>
  <si>
    <t>Medrado Pat</t>
  </si>
  <si>
    <t>Tsarbopoulou Olga</t>
  </si>
  <si>
    <t>Green Lisa</t>
  </si>
  <si>
    <t>Gurney Melissa</t>
  </si>
  <si>
    <t>Barty Ashleigh</t>
  </si>
  <si>
    <t>Koehler Maria Joao</t>
  </si>
  <si>
    <t>Birnerova Eva</t>
  </si>
  <si>
    <t>Bratchikova Nina</t>
  </si>
  <si>
    <t>Ormaechea Paula</t>
  </si>
  <si>
    <t>Koudrjatsev Alex.</t>
  </si>
  <si>
    <t>Pavlovic Irena</t>
  </si>
  <si>
    <t>Collin Hannah</t>
  </si>
  <si>
    <t>Viollet Rachel</t>
  </si>
  <si>
    <t>Flur Marc</t>
  </si>
  <si>
    <t>Boytim John</t>
  </si>
  <si>
    <t>Bes Eva</t>
  </si>
  <si>
    <t>Lamade Bianka</t>
  </si>
  <si>
    <t>Selyutina</t>
  </si>
  <si>
    <t>Ahl Lucie</t>
  </si>
  <si>
    <t>Fusai Alexandra</t>
  </si>
  <si>
    <t>Pullin Julie</t>
  </si>
  <si>
    <t>Miranda I.</t>
  </si>
  <si>
    <t>Varlet Julien</t>
  </si>
  <si>
    <t>Perez Didac</t>
  </si>
  <si>
    <t>Hadad Amir</t>
  </si>
  <si>
    <t>Knippschild</t>
  </si>
  <si>
    <t>Levy H.</t>
  </si>
  <si>
    <t>Ogorodov</t>
  </si>
  <si>
    <t>Prodon Eric</t>
  </si>
  <si>
    <t>Ilie A.</t>
  </si>
  <si>
    <t>Britton Devin</t>
  </si>
  <si>
    <t>Alves Thiago</t>
  </si>
  <si>
    <t>Ilhan Marsel</t>
  </si>
  <si>
    <t>Jakimova Anast.</t>
  </si>
  <si>
    <t>Lepchenko V.</t>
  </si>
  <si>
    <t>Polansky Peter</t>
  </si>
  <si>
    <t>Chang KC</t>
  </si>
  <si>
    <t>Sema Yurika</t>
  </si>
  <si>
    <t>Tetreault</t>
  </si>
  <si>
    <t>Petkovic Andrea</t>
  </si>
  <si>
    <t>Martic Petra</t>
  </si>
  <si>
    <t>Cecil Mallory</t>
  </si>
  <si>
    <t>Yani Michael</t>
  </si>
  <si>
    <t>Buchanan Chase</t>
  </si>
  <si>
    <t>Levine Jesse</t>
  </si>
  <si>
    <t>Ball Carsten</t>
  </si>
  <si>
    <t>Zeballos H.</t>
  </si>
  <si>
    <t>Kanellopoulou A.</t>
  </si>
  <si>
    <t>Martin Stacey</t>
  </si>
  <si>
    <t>Takagi Tamaka</t>
  </si>
  <si>
    <t>Laskova Leona</t>
  </si>
  <si>
    <t>Laval Maider</t>
  </si>
  <si>
    <t>Spence Debbie</t>
  </si>
  <si>
    <t>Moulton Alycia</t>
  </si>
  <si>
    <t>White Anne</t>
  </si>
  <si>
    <t>Russell Joanne</t>
  </si>
  <si>
    <t>Bunge Bettina</t>
  </si>
  <si>
    <t>Reinach Elna</t>
  </si>
  <si>
    <t>Gompert Kate</t>
  </si>
  <si>
    <t>Etchemendy Pascale</t>
  </si>
  <si>
    <t>Voegele  Steph.</t>
  </si>
  <si>
    <t>Becker Benjamin</t>
  </si>
  <si>
    <t>Massa Edg.</t>
  </si>
  <si>
    <t>Andretto Laurence</t>
  </si>
  <si>
    <t>Goloviznina</t>
  </si>
  <si>
    <t>Sidot Anne-Gaelle</t>
  </si>
  <si>
    <t>Pretzsch</t>
  </si>
  <si>
    <t>Black Byron</t>
  </si>
  <si>
    <t>Fukarek</t>
  </si>
  <si>
    <t>Vacek Daniel</t>
  </si>
  <si>
    <t>Fromberg Richard</t>
  </si>
  <si>
    <t>Damm Martin</t>
  </si>
  <si>
    <t>Kohlmann M.</t>
  </si>
  <si>
    <t>Crabb J.</t>
  </si>
  <si>
    <t>Boogert Kristie</t>
  </si>
  <si>
    <t>Stewart Bryanne</t>
  </si>
  <si>
    <t>Watson Cindy</t>
  </si>
  <si>
    <t>Martinez Maria J</t>
  </si>
  <si>
    <t>Nola Pavlina</t>
  </si>
  <si>
    <t>Grahame Amanda</t>
  </si>
  <si>
    <t>Sabatini Gabriela</t>
  </si>
  <si>
    <t>Dahlman Nanne</t>
  </si>
  <si>
    <t>Graham Debbie</t>
  </si>
  <si>
    <t>Gaidano Maria Jose</t>
  </si>
  <si>
    <t>Baudone Natalia</t>
  </si>
  <si>
    <t>Garrison Zina</t>
  </si>
  <si>
    <t>Garcia José</t>
  </si>
  <si>
    <t>Pierola Alejandro</t>
  </si>
  <si>
    <t>Shriver Pam</t>
  </si>
  <si>
    <t>Kamio Yone</t>
  </si>
  <si>
    <t>Rinaldi Kathy</t>
  </si>
  <si>
    <t>Singer Christina</t>
  </si>
  <si>
    <t>Poruri Laxmi</t>
  </si>
  <si>
    <t>Glass Andrea</t>
  </si>
  <si>
    <t>Armando H.</t>
  </si>
  <si>
    <t>Siemerink J.</t>
  </si>
  <si>
    <t>Maleeva Katerina</t>
  </si>
  <si>
    <t>Groat Marianne</t>
  </si>
  <si>
    <t>Eliseenko Elena</t>
  </si>
  <si>
    <t>Washington Michaela</t>
  </si>
  <si>
    <t>Wade Virginia</t>
  </si>
  <si>
    <t>Ekblom Elizabeth</t>
  </si>
  <si>
    <t>Plchova Lea</t>
  </si>
  <si>
    <t>Jelfs Lizzy</t>
  </si>
  <si>
    <t>Gustafsson Magn</t>
  </si>
  <si>
    <t>Caratti C.</t>
  </si>
  <si>
    <t>Dosedel Slava</t>
  </si>
  <si>
    <t>Alami K.</t>
  </si>
  <si>
    <t>Puentes German</t>
  </si>
  <si>
    <t>Woodruff Chris</t>
  </si>
  <si>
    <t>Bryan Bob</t>
  </si>
  <si>
    <t>Kempes E.</t>
  </si>
  <si>
    <t>Bryan Mike</t>
  </si>
  <si>
    <t>Harper-Griffith Lev.</t>
  </si>
  <si>
    <t>Carlsson Asa</t>
  </si>
  <si>
    <t>Huber Anke</t>
  </si>
  <si>
    <t>Dubbers Nina</t>
  </si>
  <si>
    <t>Dlhopolcova L.</t>
  </si>
  <si>
    <t>Van der Merwe Sch.</t>
  </si>
  <si>
    <t xml:space="preserve">Fauth Evelyn </t>
  </si>
  <si>
    <t>Hilton M.</t>
  </si>
  <si>
    <t>Derepasko Artem</t>
  </si>
  <si>
    <t>Novotna Jana</t>
  </si>
  <si>
    <t>Fang Li</t>
  </si>
  <si>
    <t>Krizan Tina</t>
  </si>
  <si>
    <t>Miller Anne</t>
  </si>
  <si>
    <t>Pampoulova Elena</t>
  </si>
  <si>
    <t>Lesenarova Zuzana</t>
  </si>
  <si>
    <t>Tatarkova Elena</t>
  </si>
  <si>
    <t>Muntanola Juan Ignacio</t>
  </si>
  <si>
    <t>Pinto Bravo Jaime</t>
  </si>
  <si>
    <t>Kuki Jun</t>
  </si>
  <si>
    <t>Rottier Stéphanie</t>
  </si>
  <si>
    <t>Phebus Keri</t>
  </si>
  <si>
    <t>Middleton Melissa</t>
  </si>
  <si>
    <t>Gorrochategui Ines</t>
  </si>
  <si>
    <t>Wang Shi Ting</t>
  </si>
  <si>
    <t>Golarsa Laura</t>
  </si>
  <si>
    <t>Granville Laura</t>
  </si>
  <si>
    <t>Poutchek Tatiana</t>
  </si>
  <si>
    <t>Po Kimberly</t>
  </si>
  <si>
    <t>Nestor Daniel</t>
  </si>
  <si>
    <t>Woodbridge T.</t>
  </si>
  <si>
    <t>Puerta M.</t>
  </si>
  <si>
    <t>Jonsson Fredrik</t>
  </si>
  <si>
    <t>Stoltenberg J.</t>
  </si>
  <si>
    <t>Boileau Bernard</t>
  </si>
  <si>
    <t>Milligan Luke</t>
  </si>
  <si>
    <t>Yoon Yong Il</t>
  </si>
  <si>
    <t>Black Wayne</t>
  </si>
  <si>
    <t>Huet S.</t>
  </si>
  <si>
    <t>Paes</t>
  </si>
  <si>
    <t>Latimer Louise</t>
  </si>
  <si>
    <t>Cross Karen</t>
  </si>
  <si>
    <t>Basting Yvette</t>
  </si>
  <si>
    <t>Shaughnessy Meghann</t>
  </si>
  <si>
    <t>Reeves Samantha</t>
  </si>
  <si>
    <t>Huber Liezel</t>
  </si>
  <si>
    <t>Paulus Barbara</t>
  </si>
  <si>
    <t>Dopfer Sandra</t>
  </si>
  <si>
    <t>Okada Jean</t>
  </si>
  <si>
    <t>Richterova Ludmila</t>
  </si>
  <si>
    <t>Olsza Alexandra</t>
  </si>
  <si>
    <t>Sawamatsu Naoko</t>
  </si>
  <si>
    <t>Trail Jacqueline</t>
  </si>
  <si>
    <t>McNeil Lori</t>
  </si>
  <si>
    <t>Buth Dawn</t>
  </si>
  <si>
    <t>Woodroffe Lorna</t>
  </si>
  <si>
    <t>Ondruska M.</t>
  </si>
  <si>
    <t>Goldstein P.</t>
  </si>
  <si>
    <t>Kauffmann Cédric</t>
  </si>
  <si>
    <t>Andersen Jan</t>
  </si>
  <si>
    <t>Ruud Christian</t>
  </si>
  <si>
    <t>Goellner Marc</t>
  </si>
  <si>
    <t>Jagienak K.</t>
  </si>
  <si>
    <t>Tarango J.</t>
  </si>
  <si>
    <t>Zimonjic</t>
  </si>
  <si>
    <t>O'Brien A.</t>
  </si>
  <si>
    <t>Svarc L.</t>
  </si>
  <si>
    <t>Petrovic D.</t>
  </si>
  <si>
    <t>Vinck C.</t>
  </si>
  <si>
    <t>Breen M.</t>
  </si>
  <si>
    <t>Schukin Y.</t>
  </si>
  <si>
    <t>Perry T.</t>
  </si>
  <si>
    <t>Hantschk</t>
  </si>
  <si>
    <t>Davis Marty</t>
  </si>
  <si>
    <t>Kroupova Katerina</t>
  </si>
  <si>
    <t>Zardo Emanuela</t>
  </si>
  <si>
    <t>Meskhi Leila</t>
  </si>
  <si>
    <t>Hakami Elly</t>
  </si>
  <si>
    <t>Vis Caroline</t>
  </si>
  <si>
    <t>Nagano Hiromi</t>
  </si>
  <si>
    <t>Maniokova Eugenia</t>
  </si>
  <si>
    <t>Ferrando Linda</t>
  </si>
  <si>
    <t>Marosi-Aracama</t>
  </si>
  <si>
    <t>Parkinson Holly</t>
  </si>
  <si>
    <t>Palaversic</t>
  </si>
  <si>
    <t>Ellwood Annabel</t>
  </si>
  <si>
    <t>Tang Min</t>
  </si>
  <si>
    <t>Strandlund Maria</t>
  </si>
  <si>
    <t>Biggs Gail</t>
  </si>
  <si>
    <t>Ritter Petra</t>
  </si>
  <si>
    <t>Gavaldon Angelica</t>
  </si>
  <si>
    <t>Sharpe Kirrily</t>
  </si>
  <si>
    <t>Nacuk Sandra</t>
  </si>
  <si>
    <t>De Lone Erika</t>
  </si>
  <si>
    <t>Dowse Melissa</t>
  </si>
  <si>
    <t>King Philip</t>
  </si>
  <si>
    <t>Kralert P.</t>
  </si>
  <si>
    <t>Lareau Sebastien</t>
  </si>
  <si>
    <t>Sa A.</t>
  </si>
  <si>
    <t>Stanoytchev O.</t>
  </si>
  <si>
    <t>Guardiola Thierry</t>
  </si>
  <si>
    <t>Gumy H.</t>
  </si>
  <si>
    <t>Tillström M.</t>
  </si>
  <si>
    <t>Kubler Jason</t>
  </si>
  <si>
    <t>Kavcic Blaz</t>
  </si>
  <si>
    <t>Hocevar R.</t>
  </si>
  <si>
    <t>Lorenzi Paolo</t>
  </si>
  <si>
    <t>Ebden Matthew</t>
  </si>
  <si>
    <t>Veic Antonio</t>
  </si>
  <si>
    <t>Guez David</t>
  </si>
  <si>
    <t>Marchenko Ilia</t>
  </si>
  <si>
    <t>Sorensen Louk</t>
  </si>
  <si>
    <t>Harrison Ryan</t>
  </si>
  <si>
    <t>Sergeyev Ivan</t>
  </si>
  <si>
    <t>Han Xinjun</t>
  </si>
  <si>
    <t>Kucova K.</t>
  </si>
  <si>
    <t>Berasategui</t>
  </si>
  <si>
    <t>Mac Lagan M.</t>
  </si>
  <si>
    <t>Kilderry P.</t>
  </si>
  <si>
    <t>Tieleman L.</t>
  </si>
  <si>
    <t>Gaudi Igor</t>
  </si>
  <si>
    <t>Bhupathi M.</t>
  </si>
  <si>
    <t>Serrano Oscar</t>
  </si>
  <si>
    <t>Rodriguez Martin</t>
  </si>
  <si>
    <t>Charpentier Marc.</t>
  </si>
  <si>
    <t>Massu Nico</t>
  </si>
  <si>
    <t>Courier Jim</t>
  </si>
  <si>
    <t>Alonso Julian</t>
  </si>
  <si>
    <t>Hill Michael</t>
  </si>
  <si>
    <t>Sekulov James</t>
  </si>
  <si>
    <t>Kulti Nicklas</t>
  </si>
  <si>
    <t>Field Robyn</t>
  </si>
  <si>
    <t>Na Hu</t>
  </si>
  <si>
    <t>Mandlikova Hana</t>
  </si>
  <si>
    <t>Inoue Etsuko</t>
  </si>
  <si>
    <t>La Fratta Silvia</t>
  </si>
  <si>
    <t>Romano Barbara</t>
  </si>
  <si>
    <t>Meredith Anne</t>
  </si>
  <si>
    <t>Ivan Anna</t>
  </si>
  <si>
    <t>Manta Lorenzo</t>
  </si>
  <si>
    <t>Kroslak Jan</t>
  </si>
  <si>
    <t>Lopez Moron A.</t>
  </si>
  <si>
    <t>Ullyett K.</t>
  </si>
  <si>
    <t>Cadart Rodolphe</t>
  </si>
  <si>
    <t>Stafford Grant</t>
  </si>
  <si>
    <t>Reneberg Richey</t>
  </si>
  <si>
    <t>Woodforde M.</t>
  </si>
  <si>
    <t>Liukko V.</t>
  </si>
  <si>
    <t>Dreekmann H.</t>
  </si>
  <si>
    <t>Washington M.</t>
  </si>
  <si>
    <t>Filippini</t>
  </si>
  <si>
    <t>Suzuki T.</t>
  </si>
  <si>
    <t>Sapsford Danny</t>
  </si>
  <si>
    <t>Hernandez Alejan.</t>
  </si>
  <si>
    <t>Spinks Tom</t>
  </si>
  <si>
    <t>Pescariu Dinu</t>
  </si>
  <si>
    <t>Higueras José</t>
  </si>
  <si>
    <t>Roger-Vasselin Chr.</t>
  </si>
  <si>
    <t>Campos Dacio</t>
  </si>
  <si>
    <t>Adams Egan</t>
  </si>
  <si>
    <t>Sands Howard</t>
  </si>
  <si>
    <t>Whitecross Greg</t>
  </si>
  <si>
    <t>Fancutt Michael</t>
  </si>
  <si>
    <t>Dowlen David</t>
  </si>
  <si>
    <t>Turpin Jeff</t>
  </si>
  <si>
    <t>Warwick Kim</t>
  </si>
  <si>
    <t>Meyer Richard</t>
  </si>
  <si>
    <t>Andrews Andy</t>
  </si>
  <si>
    <t>Feigl Peter</t>
  </si>
  <si>
    <t>Gehring Rolf</t>
  </si>
  <si>
    <t>Wittenberg Corey</t>
  </si>
  <si>
    <t>Nixon Randy</t>
  </si>
  <si>
    <t>Mattke John</t>
  </si>
  <si>
    <t>Kronk Paul</t>
  </si>
  <si>
    <t>Houston Dale</t>
  </si>
  <si>
    <t>Gitlin Drew</t>
  </si>
  <si>
    <t>Wilkinson Chris</t>
  </si>
  <si>
    <t>Santopadre</t>
  </si>
  <si>
    <t>Gross Oliver</t>
  </si>
  <si>
    <t>Stolle Sandon</t>
  </si>
  <si>
    <t>Becker Boris</t>
  </si>
  <si>
    <t>Marques Nuno</t>
  </si>
  <si>
    <t>Roux Lionel</t>
  </si>
  <si>
    <t>Moyano Diego</t>
  </si>
  <si>
    <t>Gilbert Rodolphe</t>
  </si>
  <si>
    <t>Navarra Mose</t>
  </si>
  <si>
    <t>Luxa Petr</t>
  </si>
  <si>
    <t>Moretti Hector</t>
  </si>
  <si>
    <t>Pimek Libor</t>
  </si>
  <si>
    <t>Smid Tomas</t>
  </si>
  <si>
    <t>Narducci M.</t>
  </si>
  <si>
    <t>Moir Kevin</t>
  </si>
  <si>
    <t>Moir Barry</t>
  </si>
  <si>
    <t>Costa Carlos</t>
  </si>
  <si>
    <t>Korda Petr</t>
  </si>
  <si>
    <t>Sanchez Javier</t>
  </si>
  <si>
    <t>Caldwell David</t>
  </si>
  <si>
    <t>Panatta Claudio</t>
  </si>
  <si>
    <t>Gebert Frank</t>
  </si>
  <si>
    <t>Armistead Neely</t>
  </si>
  <si>
    <t>Gerken Paul</t>
  </si>
  <si>
    <t>Santana Manuel</t>
  </si>
  <si>
    <t>Crawford Doug</t>
  </si>
  <si>
    <t>Bunis Henry</t>
  </si>
  <si>
    <t>Guerry Zan</t>
  </si>
  <si>
    <t>Singh Jasjit</t>
  </si>
  <si>
    <t>Kley Ivan</t>
  </si>
  <si>
    <t>Leach Mike</t>
  </si>
  <si>
    <t>Campbell Steve</t>
  </si>
  <si>
    <t>Tebbutt Michael</t>
  </si>
  <si>
    <t>Grant Geoff</t>
  </si>
  <si>
    <t>Steven Brett</t>
  </si>
  <si>
    <t>Carlsson Marcio</t>
  </si>
  <si>
    <t>Mitchell Toby</t>
  </si>
  <si>
    <t>Draper Mark</t>
  </si>
  <si>
    <t>Arnold Ker Lucas</t>
  </si>
  <si>
    <t>Draper Scott</t>
  </si>
  <si>
    <t>El Tabakh Heidi</t>
  </si>
  <si>
    <t>Larsson Johanna</t>
  </si>
  <si>
    <t>Paire Benoit</t>
  </si>
  <si>
    <t>Hajek Jan</t>
  </si>
  <si>
    <t>Dolgopolov Jr</t>
  </si>
  <si>
    <t>Reister Julian</t>
  </si>
  <si>
    <t>Aguilar Jorge</t>
  </si>
  <si>
    <t>Nara Kurumi</t>
  </si>
  <si>
    <t>Doi Misaki</t>
  </si>
  <si>
    <t>Mina Gianni</t>
  </si>
  <si>
    <t>Riba Pere</t>
  </si>
  <si>
    <t>Fischer Martin</t>
  </si>
  <si>
    <t>Park Andrew</t>
  </si>
  <si>
    <t>Radulescu Alex</t>
  </si>
  <si>
    <t>Marin J.</t>
  </si>
  <si>
    <t>Nainkin David</t>
  </si>
  <si>
    <t>Barg Penny</t>
  </si>
  <si>
    <t>Jolissaint Christiane</t>
  </si>
  <si>
    <t>Catlin Teresa</t>
  </si>
  <si>
    <t>Gerken Barbara</t>
  </si>
  <si>
    <t>Hunter Karen</t>
  </si>
  <si>
    <t>Moreno José</t>
  </si>
  <si>
    <t>Andersson Birger</t>
  </si>
  <si>
    <t>Fassbender Jurgen</t>
  </si>
  <si>
    <t>Lloyd Bill</t>
  </si>
  <si>
    <t>Cornejo Patricio</t>
  </si>
  <si>
    <t>Pearson Peter</t>
  </si>
  <si>
    <t>Merklein Mark</t>
  </si>
  <si>
    <t>Behr Noam</t>
  </si>
  <si>
    <t>Stark Jonathan</t>
  </si>
  <si>
    <t>Rosset Marc</t>
  </si>
  <si>
    <t>Burillo Jordi</t>
  </si>
  <si>
    <t>Wheaton D.</t>
  </si>
  <si>
    <t>Perlant Jean-B.</t>
  </si>
  <si>
    <t>Braasch K.</t>
  </si>
  <si>
    <t>Erlich Eyal</t>
  </si>
  <si>
    <t>McPhie Brian</t>
  </si>
  <si>
    <t>Vasek Radomir</t>
  </si>
  <si>
    <t>Van Garsse C.</t>
  </si>
  <si>
    <t>Jidkova Alina</t>
  </si>
  <si>
    <t>Brandi Kristina</t>
  </si>
  <si>
    <t>Arn Greta</t>
  </si>
  <si>
    <t>Teeguarden Pam</t>
  </si>
  <si>
    <t>Sasak Renata</t>
  </si>
  <si>
    <t>Tell Eileen</t>
  </si>
  <si>
    <t>Solomon Shelley</t>
  </si>
  <si>
    <t>Sugiyama Ay</t>
  </si>
  <si>
    <t>Tuljaganova Iroda</t>
  </si>
  <si>
    <t>Webb Vanessa</t>
  </si>
  <si>
    <t>Testud Sandrine</t>
  </si>
  <si>
    <t>Pratt Nicole</t>
  </si>
  <si>
    <t>Capriati Jennifer</t>
  </si>
  <si>
    <t>Gagliardi Emman.</t>
  </si>
  <si>
    <t>Nagyova Henrieta</t>
  </si>
  <si>
    <t>Vavrinec Miroslava</t>
  </si>
  <si>
    <t>Gersi Adriana</t>
  </si>
  <si>
    <t>Johnstone Chris</t>
  </si>
  <si>
    <t>Frawley Rod</t>
  </si>
  <si>
    <t>McCurdy John</t>
  </si>
  <si>
    <t>Maher Warren</t>
  </si>
  <si>
    <t>Edberg Stefan</t>
  </si>
  <si>
    <t>Dent Phil</t>
  </si>
  <si>
    <t>Strode Morris</t>
  </si>
  <si>
    <t>Strode Charles</t>
  </si>
  <si>
    <t>Fancutt Charlie</t>
  </si>
  <si>
    <t>Austin John</t>
  </si>
  <si>
    <t>Hampson Wayne</t>
  </si>
  <si>
    <t>Larriere Victoria</t>
  </si>
  <si>
    <t>Sherbeck Eric</t>
  </si>
  <si>
    <t>Borowiak Jeff</t>
  </si>
  <si>
    <t>Hopkins Jennifer</t>
  </si>
  <si>
    <t>Dechy Nathalie</t>
  </si>
  <si>
    <t>Black Cara</t>
  </si>
  <si>
    <t>Rubin Chanda</t>
  </si>
  <si>
    <t>Schett Barbara</t>
  </si>
  <si>
    <t>Barabanschikova O.</t>
  </si>
  <si>
    <t>Seles Monica</t>
  </si>
  <si>
    <t>Almeda-Singian Tracy</t>
  </si>
  <si>
    <t>Hrdlickova Kveta</t>
  </si>
  <si>
    <t>Myskina Anastasia</t>
  </si>
  <si>
    <t>Habsudova Karina</t>
  </si>
  <si>
    <t>Grande Rita</t>
  </si>
  <si>
    <t>Cristea Catalina</t>
  </si>
  <si>
    <t>Serna Maguy</t>
  </si>
  <si>
    <t>Wartusch Patricia</t>
  </si>
  <si>
    <t>Kandarr Jana</t>
  </si>
  <si>
    <t>Coetzer Amanda</t>
  </si>
  <si>
    <t>Fritz Bernard</t>
  </si>
  <si>
    <t>Orantes Manuel</t>
  </si>
  <si>
    <t>Myburg Mike</t>
  </si>
  <si>
    <t>Bernelle Christophe</t>
  </si>
  <si>
    <t>Pirow Brent</t>
  </si>
  <si>
    <t>Sauer Freddie</t>
  </si>
  <si>
    <t>Cano Ricardo</t>
  </si>
  <si>
    <t>Murphy Pender</t>
  </si>
  <si>
    <t>Gattiker Carlos</t>
  </si>
  <si>
    <t>Damiani Jose</t>
  </si>
  <si>
    <t>Tiberti Gustavo</t>
  </si>
  <si>
    <t>Freyss Christophe</t>
  </si>
  <si>
    <t>Balleret Bernard</t>
  </si>
  <si>
    <t>Meiler Karl</t>
  </si>
  <si>
    <t>Franulovic Zeljko</t>
  </si>
  <si>
    <t>Puncec Frank</t>
  </si>
  <si>
    <t>Pinner Ullrich</t>
  </si>
  <si>
    <t>Hervet Jacques</t>
  </si>
  <si>
    <t>Rinaldini Gianluca</t>
  </si>
  <si>
    <t>Cacic Sandra</t>
  </si>
  <si>
    <t>Kruger Joanette</t>
  </si>
  <si>
    <t>Cocheteux Amélie</t>
  </si>
  <si>
    <t>Irvin Marissa</t>
  </si>
  <si>
    <t>Kuti Kis Rita</t>
  </si>
  <si>
    <t>Bradshaw Allison</t>
  </si>
  <si>
    <t>Pitkowski Sarah</t>
  </si>
  <si>
    <t>Cargill Ansley</t>
  </si>
  <si>
    <t>Washington Mash.</t>
  </si>
  <si>
    <t>Appelmans Sabine</t>
  </si>
  <si>
    <t>Tauziat Nathalie</t>
  </si>
  <si>
    <t>Cervanova Ludmila</t>
  </si>
  <si>
    <t>Martinez Conchita</t>
  </si>
  <si>
    <t>Frazier Amy</t>
  </si>
  <si>
    <t>Mandula Petra</t>
  </si>
  <si>
    <t>Contet Daniel</t>
  </si>
  <si>
    <t>Caviglia Enrique</t>
  </si>
  <si>
    <t>Hagelauer Patrice</t>
  </si>
  <si>
    <t>Dell Donald</t>
  </si>
  <si>
    <t>Borfiga Luis</t>
  </si>
  <si>
    <t>Mignot Bernard</t>
  </si>
  <si>
    <t>Norton Beth</t>
  </si>
  <si>
    <t>Dementieva Elena</t>
  </si>
  <si>
    <t>Snyder Tara</t>
  </si>
  <si>
    <t>Plischke Sylvia</t>
  </si>
  <si>
    <t>Suarez Paola</t>
  </si>
  <si>
    <t>Asagoe Shinobu</t>
  </si>
  <si>
    <t>Osterloh Lilia</t>
  </si>
  <si>
    <t>Monami Dominique</t>
  </si>
  <si>
    <t>Tu Meilen</t>
  </si>
  <si>
    <t>Panova Tatiana</t>
  </si>
  <si>
    <t>Sfar Selima</t>
  </si>
  <si>
    <t>Likhovtseva Elena</t>
  </si>
  <si>
    <t>Schnitzer Miriam</t>
  </si>
  <si>
    <t>Callens Els</t>
  </si>
  <si>
    <t>Schlukebir Kristen</t>
  </si>
  <si>
    <t>Raymond Lisa</t>
  </si>
  <si>
    <t>Grzybowska Magd.</t>
  </si>
  <si>
    <t>Pierce Mary</t>
  </si>
  <si>
    <t>Stevenson Alexand.</t>
  </si>
  <si>
    <t>Pisnik Tina</t>
  </si>
  <si>
    <t>Bedanova Daja</t>
  </si>
  <si>
    <t>Casoni Giulia</t>
  </si>
  <si>
    <t>Nagy Kira</t>
  </si>
  <si>
    <t>Bacheva Lubomira</t>
  </si>
  <si>
    <t>Talaja Silvija</t>
  </si>
  <si>
    <t>Pizzichini Gloria</t>
  </si>
  <si>
    <t>Hopmans Amanda</t>
  </si>
  <si>
    <t>Smashnova Anna</t>
  </si>
  <si>
    <t>Oremans Miriam</t>
  </si>
  <si>
    <t>Halard Julie</t>
  </si>
  <si>
    <t>Howell Linda</t>
  </si>
  <si>
    <t>Kournikova Anna</t>
  </si>
  <si>
    <t>Kleinova Sandra</t>
  </si>
  <si>
    <t>Chladkova Denisa</t>
  </si>
  <si>
    <t>Labat Florencia</t>
  </si>
  <si>
    <t>Srebotnik Katarina</t>
  </si>
  <si>
    <t>Montolio Angeles</t>
  </si>
  <si>
    <t>Clijsters Kim</t>
  </si>
  <si>
    <t>Marrero Marta</t>
  </si>
  <si>
    <t>Schoenfield Howard</t>
  </si>
  <si>
    <t>Koch Thomaz</t>
  </si>
  <si>
    <t>Drysdale Cliff</t>
  </si>
  <si>
    <t>Prajoux Belus</t>
  </si>
  <si>
    <t>Gorman Tom</t>
  </si>
  <si>
    <t>Paish John</t>
  </si>
  <si>
    <t>Sorensen Sean</t>
  </si>
  <si>
    <t>Taylor Roger</t>
  </si>
  <si>
    <t>Rusedski Greg</t>
  </si>
  <si>
    <t>Kafelnikov Yevgeni</t>
  </si>
  <si>
    <t>Pioline Cédric</t>
  </si>
  <si>
    <t>Henman Tim</t>
  </si>
  <si>
    <t>Ivanisevic Goran</t>
  </si>
  <si>
    <t>Spadea Vince</t>
  </si>
  <si>
    <t>Kiefer Nicolas</t>
  </si>
  <si>
    <t>Ekstand Maria</t>
  </si>
  <si>
    <t>Santoro Fabrice</t>
  </si>
  <si>
    <t>Bjorkman Jonas</t>
  </si>
  <si>
    <t>Sampras Pete</t>
  </si>
  <si>
    <t>Agassi André</t>
  </si>
  <si>
    <t>Muster Thomas</t>
  </si>
  <si>
    <t>Hrbaty Dominik</t>
  </si>
  <si>
    <t>Rafter Patrick</t>
  </si>
  <si>
    <t>Medvedev Andrei</t>
  </si>
  <si>
    <t>Corretja Alex</t>
  </si>
  <si>
    <t>Haarhuis Paul</t>
  </si>
  <si>
    <t>Kuerten Gustavo</t>
  </si>
  <si>
    <t>Arazi Hicham</t>
  </si>
  <si>
    <t>Boetsch Arnaud</t>
  </si>
  <si>
    <t>Pavel Andrei</t>
  </si>
  <si>
    <t>Sargsian Sargis</t>
  </si>
  <si>
    <t>El Aynaoui Younes</t>
  </si>
  <si>
    <t>Ulihrach Bohdan</t>
  </si>
  <si>
    <t>Toursounov Dmitri</t>
  </si>
  <si>
    <t>Arthurs Wayne</t>
  </si>
  <si>
    <t>Escude Nicolas</t>
  </si>
  <si>
    <t>Meligeni Fernando</t>
  </si>
  <si>
    <t>Ancic Mario</t>
  </si>
  <si>
    <t>Gambill JM</t>
  </si>
  <si>
    <t>Champion Thierry</t>
  </si>
  <si>
    <t>Paradorn Srichaphan</t>
  </si>
  <si>
    <t>Agenor Ronald</t>
  </si>
  <si>
    <t>Voinea Adrian</t>
  </si>
  <si>
    <t>McEnroe Patrick</t>
  </si>
  <si>
    <t>Rochus Christophe</t>
  </si>
  <si>
    <t>Karbacher Bernd</t>
  </si>
  <si>
    <t>Cherkasov Andrei</t>
  </si>
  <si>
    <t>Burgsmuller Lars</t>
  </si>
  <si>
    <t>Davenport Lindsay</t>
  </si>
  <si>
    <t>Hingis Martina</t>
  </si>
  <si>
    <t>Jeyaseelan Sonia</t>
  </si>
  <si>
    <t>Radwanska Agn.</t>
  </si>
  <si>
    <t>Govortsova Olga</t>
  </si>
  <si>
    <t>Hlavackova Andrea</t>
  </si>
  <si>
    <t>Gajdosova Jarmila</t>
  </si>
  <si>
    <t>Ruzici Virginia</t>
  </si>
  <si>
    <t>Dinu Gabriela</t>
  </si>
  <si>
    <t>Van Hille Lydie</t>
  </si>
  <si>
    <t>Fukarkova Hana</t>
  </si>
  <si>
    <t>Karlsson Karolina</t>
  </si>
  <si>
    <t>Kelaidis Lilian</t>
  </si>
  <si>
    <t>Nozzoli Caterina</t>
  </si>
  <si>
    <t>Mundel Jennifer</t>
  </si>
  <si>
    <t>Rodina Evg.</t>
  </si>
  <si>
    <t>Zheng Jie</t>
  </si>
  <si>
    <t>Ondraskova Z.</t>
  </si>
  <si>
    <t>Cetkovska P.</t>
  </si>
  <si>
    <t>Nejedly Jada</t>
  </si>
  <si>
    <t>Vaskova Alona</t>
  </si>
  <si>
    <t>Yi Jing Qian</t>
  </si>
  <si>
    <t>Bachmann Angel.</t>
  </si>
  <si>
    <t>Mc Quillan Rachel</t>
  </si>
  <si>
    <t>Farina-Elia Silvia</t>
  </si>
  <si>
    <t>Robson Laura</t>
  </si>
  <si>
    <t>Schiavone Frances</t>
  </si>
  <si>
    <t>Ketola Tuomas</t>
  </si>
  <si>
    <t>Petchey Mark</t>
  </si>
  <si>
    <t>Viloca-Puig Juan</t>
  </si>
  <si>
    <t>Nydahl Tomas</t>
  </si>
  <si>
    <t>Richardson Andrew</t>
  </si>
  <si>
    <t>Dilucia David</t>
  </si>
  <si>
    <t>Knowles Mark</t>
  </si>
  <si>
    <t>McGuire Wade</t>
  </si>
  <si>
    <t>Van Herck J.</t>
  </si>
  <si>
    <t>Sinner Martin</t>
  </si>
  <si>
    <t>Schranz Wolfgang</t>
  </si>
  <si>
    <t>Craca Marcello</t>
  </si>
  <si>
    <t>Leon Garcia Gala</t>
  </si>
  <si>
    <t>Tanasugarn Tamari</t>
  </si>
  <si>
    <t>Abe Julia</t>
  </si>
  <si>
    <t>Maruska Marion</t>
  </si>
  <si>
    <t>Bovina Elena</t>
  </si>
  <si>
    <t>Bobkova Radka</t>
  </si>
  <si>
    <t>Foldenyi Anna</t>
  </si>
  <si>
    <t>Majoli Iva</t>
  </si>
  <si>
    <t>Babel Meike</t>
  </si>
  <si>
    <t>Loit Emilie</t>
  </si>
  <si>
    <t>Erre Sophie</t>
  </si>
  <si>
    <t>Kovaltchouk T.</t>
  </si>
  <si>
    <t>Benfele Alvarez E.</t>
  </si>
  <si>
    <t>Mayr Suzie</t>
  </si>
  <si>
    <t>Reva Natasha</t>
  </si>
  <si>
    <t>Walpole Shelly</t>
  </si>
  <si>
    <t>Raschiatore Felicia</t>
  </si>
  <si>
    <t>Imaz Ruiz Jose</t>
  </si>
  <si>
    <t>Mas Jordi</t>
  </si>
  <si>
    <t>Wasserman Sandra</t>
  </si>
  <si>
    <t>Ercegovic Nadin</t>
  </si>
  <si>
    <t>White Robin</t>
  </si>
  <si>
    <t>Maleeva Manuela</t>
  </si>
  <si>
    <t>Limmer Joanne</t>
  </si>
  <si>
    <t>Felstel Magdalena</t>
  </si>
  <si>
    <t>Bonsignori Federi.</t>
  </si>
  <si>
    <t>Sell Michael</t>
  </si>
  <si>
    <t>Martelli Marzio</t>
  </si>
  <si>
    <t>Delaitre Olivier</t>
  </si>
  <si>
    <t>Chesnokov A.</t>
  </si>
  <si>
    <t>Auffray Charles</t>
  </si>
  <si>
    <t>Solves Gerard</t>
  </si>
  <si>
    <t>Dewulf F.</t>
  </si>
  <si>
    <t>Golmard J.</t>
  </si>
  <si>
    <t>Mutis O.</t>
  </si>
  <si>
    <t>Schaller Gilbert</t>
  </si>
  <si>
    <t>Tramacchi Peter</t>
  </si>
  <si>
    <t>Belobrajdic Allen</t>
  </si>
  <si>
    <t>Stasiak Jurek</t>
  </si>
  <si>
    <t>Melville Scott</t>
  </si>
  <si>
    <t>Osterthun Ricky</t>
  </si>
  <si>
    <t>Ross John</t>
  </si>
  <si>
    <t>Burrow Andrew</t>
  </si>
  <si>
    <t>Witt David</t>
  </si>
  <si>
    <t>Apell Jan</t>
  </si>
  <si>
    <t>Furlan Renzo</t>
  </si>
  <si>
    <t>Sedgman Frank</t>
  </si>
  <si>
    <t>Wright Steven</t>
  </si>
  <si>
    <t>Vattuone Enzo</t>
  </si>
  <si>
    <t>Clark Scott</t>
  </si>
  <si>
    <t>Little Trevor</t>
  </si>
  <si>
    <t>Durham William</t>
  </si>
  <si>
    <t>Ewert Ernie</t>
  </si>
  <si>
    <t>Busby Glenn</t>
  </si>
  <si>
    <t>Hancock Keith</t>
  </si>
  <si>
    <t>Wimmer Gerard</t>
  </si>
  <si>
    <t>Kukal Jan</t>
  </si>
  <si>
    <t>Phan-Thanh Nathalie</t>
  </si>
  <si>
    <t>Brzakova Yvona</t>
  </si>
  <si>
    <t>Rheinberger Robert</t>
  </si>
  <si>
    <t>Marchetti Gianni</t>
  </si>
  <si>
    <t>Smith Luke</t>
  </si>
  <si>
    <t>Baur Patrick</t>
  </si>
  <si>
    <t>Oncins Jaime</t>
  </si>
  <si>
    <t>Ho Tommy</t>
  </si>
  <si>
    <t>Rake Rodolfo</t>
  </si>
  <si>
    <t>Szymanski Jimy</t>
  </si>
  <si>
    <t>Joyce Michael</t>
  </si>
  <si>
    <t>Volkov Alexander</t>
  </si>
  <si>
    <t>Salzenstein Jeff</t>
  </si>
  <si>
    <t>Frederiksson Pat.</t>
  </si>
  <si>
    <t>Pereira Nicolas</t>
  </si>
  <si>
    <t>Cash Pat</t>
  </si>
  <si>
    <t>Holm Henrik</t>
  </si>
  <si>
    <t>Davids Hendrik Jan</t>
  </si>
  <si>
    <t>Gorriz Marcos A.</t>
  </si>
  <si>
    <t>Burrieza Oscar</t>
  </si>
  <si>
    <t>Weal Nick</t>
  </si>
  <si>
    <t>Stich Michael</t>
  </si>
  <si>
    <t>Rikl David</t>
  </si>
  <si>
    <t>Duran Sergi</t>
  </si>
  <si>
    <t>Flach Doug</t>
  </si>
  <si>
    <t>Ellwood Ben</t>
  </si>
  <si>
    <t>Bryan Steve</t>
  </si>
  <si>
    <t>Enqvist Thomas</t>
  </si>
  <si>
    <t>Fetterlein Frederik</t>
  </si>
  <si>
    <t>Herrera Luis</t>
  </si>
  <si>
    <t xml:space="preserve">Frana Javier </t>
  </si>
  <si>
    <t>Merinov Andrei</t>
  </si>
  <si>
    <t>Navarro Salvador</t>
  </si>
  <si>
    <t>Fontang Frederic</t>
  </si>
  <si>
    <t>Carretero Roberto</t>
  </si>
  <si>
    <t>Pastura Miguel</t>
  </si>
  <si>
    <t>Krocsko Jozsef</t>
  </si>
  <si>
    <t>Simian Stephane</t>
  </si>
  <si>
    <t>Berankis Ricardas</t>
  </si>
  <si>
    <t>Lertcheewakarn</t>
  </si>
  <si>
    <t>Lapushchenkova</t>
  </si>
  <si>
    <t>Riske Alison</t>
  </si>
  <si>
    <t>Tomic Bernard</t>
  </si>
  <si>
    <t>Witten Jesse</t>
  </si>
  <si>
    <t>Brown Dustin</t>
  </si>
  <si>
    <t>Carbonell Tomas</t>
  </si>
  <si>
    <t>Larkham Todd</t>
  </si>
  <si>
    <t>Carney Colleen</t>
  </si>
  <si>
    <t>Wibier Fernon</t>
  </si>
  <si>
    <t>Jonsson Lars</t>
  </si>
  <si>
    <t>Forget Guy</t>
  </si>
  <si>
    <t>Shelton Bryan</t>
  </si>
  <si>
    <t>Olhovskiy Andrei</t>
  </si>
  <si>
    <t>Sanjeev Nirupama</t>
  </si>
  <si>
    <t>Krivencheva S.</t>
  </si>
  <si>
    <t>Endo Mana</t>
  </si>
  <si>
    <t>Radford Kristine</t>
  </si>
  <si>
    <t>Drake Siobhan</t>
  </si>
  <si>
    <t>Simpson Rene</t>
  </si>
  <si>
    <t>McGrath Meredith</t>
  </si>
  <si>
    <t>Reid Renee</t>
  </si>
  <si>
    <t>Hiraki Rika</t>
  </si>
  <si>
    <t>Doyle Grant</t>
  </si>
  <si>
    <t>Eltingh Jacco</t>
  </si>
  <si>
    <t>Reichel Alexander</t>
  </si>
  <si>
    <t>Ran Eyal</t>
  </si>
  <si>
    <t>Goossens Kris</t>
  </si>
  <si>
    <t>Freeman Marcel</t>
  </si>
  <si>
    <t>Fleming Peter</t>
  </si>
  <si>
    <t>Hearn Wayne</t>
  </si>
  <si>
    <t>Bourne Lloyd</t>
  </si>
  <si>
    <t>Donnelly Gary</t>
  </si>
  <si>
    <t>De Palmer Mike</t>
  </si>
  <si>
    <t>Kennedy Steve</t>
  </si>
  <si>
    <t>Teltscher Eliot</t>
  </si>
  <si>
    <t>Parker Al</t>
  </si>
  <si>
    <t>Gurfein Jim</t>
  </si>
  <si>
    <t>Testerman Ben</t>
  </si>
  <si>
    <t>Keretic Damir</t>
  </si>
  <si>
    <t>Allen Malcolm</t>
  </si>
  <si>
    <t>Beutel Hans</t>
  </si>
  <si>
    <t>Warder Laurie</t>
  </si>
  <si>
    <t>Nystrom Joakim</t>
  </si>
  <si>
    <t>Talbot Byron</t>
  </si>
  <si>
    <t>Westphal Michael</t>
  </si>
  <si>
    <t>Fuchs Oliver</t>
  </si>
  <si>
    <t>Carter Peter</t>
  </si>
  <si>
    <t>Mercer Tom</t>
  </si>
  <si>
    <t>Guy Steve</t>
  </si>
  <si>
    <t>Anderson Adam</t>
  </si>
  <si>
    <t>Merzbacher Charles</t>
  </si>
  <si>
    <t>Turich Carl</t>
  </si>
  <si>
    <t>Hjertquist Per</t>
  </si>
  <si>
    <t>Honey Charles</t>
  </si>
  <si>
    <t>Kures Michael</t>
  </si>
  <si>
    <t>Min Kwon Young</t>
  </si>
  <si>
    <t>Oosting Menno</t>
  </si>
  <si>
    <t>Custer Brett</t>
  </si>
  <si>
    <t>Marinov John</t>
  </si>
  <si>
    <t>Simon Gilles</t>
  </si>
  <si>
    <t>Alcaide Guillermo</t>
  </si>
  <si>
    <t>Gicquel Marc</t>
  </si>
  <si>
    <t>Mello Ricardo</t>
  </si>
  <si>
    <t>Greul Simon</t>
  </si>
  <si>
    <t>Watson Heather</t>
  </si>
  <si>
    <t>Jovanovski Bojana</t>
  </si>
  <si>
    <t>Fleurian Jean P</t>
  </si>
  <si>
    <t>Galung Jesse Huta</t>
  </si>
  <si>
    <t>Dodig Yvan</t>
  </si>
  <si>
    <t>El-Sawy Tamer</t>
  </si>
  <si>
    <t>Veglio Filippo</t>
  </si>
  <si>
    <t>Matsuoka Shuzo</t>
  </si>
  <si>
    <t>Jabali Roberto</t>
  </si>
  <si>
    <t>Korita Eric</t>
  </si>
  <si>
    <t>Lewis Richard</t>
  </si>
  <si>
    <t>Soares Joao</t>
  </si>
  <si>
    <t>Stewart Sherwood</t>
  </si>
  <si>
    <t>Hadad Mauricio</t>
  </si>
  <si>
    <t>Humphries Scott</t>
  </si>
  <si>
    <t>Steeb Carl Uwe</t>
  </si>
  <si>
    <t>Jauffret Francois</t>
  </si>
  <si>
    <t>McNair Fred</t>
  </si>
  <si>
    <t>Ilin Zoltan</t>
  </si>
  <si>
    <t>Parun Tony</t>
  </si>
  <si>
    <t>Kijimuta Akiko</t>
  </si>
  <si>
    <t>Collet Barbara</t>
  </si>
  <si>
    <t>Reggi Raffaella</t>
  </si>
  <si>
    <t>Szabova Denisa</t>
  </si>
  <si>
    <t>Reynares M</t>
  </si>
  <si>
    <t>Zugasti Agnes</t>
  </si>
  <si>
    <t>Guerree Nathalie</t>
  </si>
  <si>
    <t>Housset Nathalie</t>
  </si>
  <si>
    <t>Minter Anne</t>
  </si>
  <si>
    <t>Ludloff Heather</t>
  </si>
  <si>
    <t>Cueto Isabel</t>
  </si>
  <si>
    <t>Stacey Louise</t>
  </si>
  <si>
    <t>Vitoux Frederic</t>
  </si>
  <si>
    <t>Campana Pablo</t>
  </si>
  <si>
    <t>Dier Dirk</t>
  </si>
  <si>
    <t>Adams Chuck</t>
  </si>
  <si>
    <t>Skoch David</t>
  </si>
  <si>
    <t>Grabb Jim</t>
  </si>
  <si>
    <t>Crawford Samantha</t>
  </si>
  <si>
    <t>Duval Victoria</t>
  </si>
  <si>
    <t>Cohen Julia</t>
  </si>
  <si>
    <t>Burdette Mallory</t>
  </si>
  <si>
    <t>Glushko Julia</t>
  </si>
  <si>
    <t>Gibbs Nicole</t>
  </si>
  <si>
    <t>Malek Tatiana</t>
  </si>
  <si>
    <t>Svitolina Elina</t>
  </si>
  <si>
    <t>Palmer Jared</t>
  </si>
  <si>
    <t>Hlasek Jakob</t>
  </si>
  <si>
    <t>Foster Andrew</t>
  </si>
  <si>
    <t>Jarryd Anders</t>
  </si>
  <si>
    <t>Nargiso Diego</t>
  </si>
  <si>
    <t>Kempers Tom</t>
  </si>
  <si>
    <t>Rostagno Derrick</t>
  </si>
  <si>
    <t>Bouteyre Pierre</t>
  </si>
  <si>
    <t>Cunha-Silva Joao</t>
  </si>
  <si>
    <t>Renzenbrink Joern</t>
  </si>
  <si>
    <t>Sanchez Emilio</t>
  </si>
  <si>
    <t>Beecher Colin</t>
  </si>
  <si>
    <t>Gould Nick</t>
  </si>
  <si>
    <t>Bates Jeremy</t>
  </si>
  <si>
    <t>Chang Albert</t>
  </si>
  <si>
    <t>Noszaly Sandor</t>
  </si>
  <si>
    <t>Wilander Mats</t>
  </si>
  <si>
    <t>Perez-Roldan G.</t>
  </si>
  <si>
    <t>Krapl Eva</t>
  </si>
  <si>
    <t>Thompson Janine</t>
  </si>
  <si>
    <t>Goles Sabrina</t>
  </si>
  <si>
    <t>Pawlik Martina</t>
  </si>
  <si>
    <t>Janowicz Jerzy</t>
  </si>
  <si>
    <t>Wang Jimmy</t>
  </si>
  <si>
    <t>Goodall Josh</t>
  </si>
  <si>
    <t>Golding Oliver</t>
  </si>
  <si>
    <t>Cervantes Inigo</t>
  </si>
  <si>
    <t>Odesnik Wayne</t>
  </si>
  <si>
    <t>Cohen Céline</t>
  </si>
  <si>
    <t>Okamoto Kumiko</t>
  </si>
  <si>
    <t>Budarova Iva</t>
  </si>
  <si>
    <t>Corsato Luciana</t>
  </si>
  <si>
    <t>Kessaris Kimberley</t>
  </si>
  <si>
    <t>Hodder Justine</t>
  </si>
  <si>
    <t>Reis Ronni</t>
  </si>
  <si>
    <t>Nishiya Akemi</t>
  </si>
  <si>
    <t>Menning Steffi</t>
  </si>
  <si>
    <t>Gregory Lise</t>
  </si>
  <si>
    <t>Schurhoff Eva-Marie</t>
  </si>
  <si>
    <t>Smoller Jill</t>
  </si>
  <si>
    <t>Fromholtz Dianne</t>
  </si>
  <si>
    <t>Bakkum Carin</t>
  </si>
  <si>
    <t>Scheuer-Larsen Tine</t>
  </si>
  <si>
    <t>Montana Francisco</t>
  </si>
  <si>
    <t>Arrese Jordi</t>
  </si>
  <si>
    <t>Leconte Henry</t>
  </si>
  <si>
    <t>Seewagen Butch</t>
  </si>
  <si>
    <t>Ralston Dennis</t>
  </si>
  <si>
    <t>Byron Bertram</t>
  </si>
  <si>
    <t>Mandarino José</t>
  </si>
  <si>
    <t>Thung Rolf</t>
  </si>
  <si>
    <t>Holladay John</t>
  </si>
  <si>
    <t>Laver Rod</t>
  </si>
  <si>
    <t>Chappell Rory</t>
  </si>
  <si>
    <t>Lloyd Tony</t>
  </si>
  <si>
    <t>McManus Jim</t>
  </si>
  <si>
    <t>Holland Isabelle</t>
  </si>
  <si>
    <t>Tiilikainen Kim</t>
  </si>
  <si>
    <t>Carraz Grégory</t>
  </si>
  <si>
    <t>Morgan Jamie</t>
  </si>
  <si>
    <t>Moya C.</t>
  </si>
  <si>
    <t>Grant Michael</t>
  </si>
  <si>
    <t>Leonard Tom</t>
  </si>
  <si>
    <t>Davidson Larry</t>
  </si>
  <si>
    <t>Yuill John</t>
  </si>
  <si>
    <t>Santrock Jennifer</t>
  </si>
  <si>
    <t>Amiach Sophie</t>
  </si>
  <si>
    <t>Piccolini Katia</t>
  </si>
  <si>
    <t>Faber Donna</t>
  </si>
  <si>
    <t>Sabas Sylvie</t>
  </si>
  <si>
    <t>Miyauchi Misumi</t>
  </si>
  <si>
    <t>Krickstein Aaron</t>
  </si>
  <si>
    <t>Adams David</t>
  </si>
  <si>
    <t>Denman Heath</t>
  </si>
  <si>
    <t>Yzaga Jaime</t>
  </si>
  <si>
    <t>Winnink Joost</t>
  </si>
  <si>
    <t>Arriens Carsten</t>
  </si>
  <si>
    <t>Mronz Alexander</t>
  </si>
  <si>
    <t>Lavalle Leonardo</t>
  </si>
  <si>
    <t>Novacek Karel</t>
  </si>
  <si>
    <t>Jensen Luke</t>
  </si>
  <si>
    <t>Hansen-Dent Brett</t>
  </si>
  <si>
    <t>Kuharszky Zoltan</t>
  </si>
  <si>
    <t>Elter Peter</t>
  </si>
  <si>
    <t>Ocleppo Gianni</t>
  </si>
  <si>
    <t>Dunk Chris</t>
  </si>
  <si>
    <t>Alfred Leighton</t>
  </si>
  <si>
    <t>Allan Trevor</t>
  </si>
  <si>
    <t>Simonsson Stefan</t>
  </si>
  <si>
    <t>Harmon Rodney</t>
  </si>
  <si>
    <t>Hocevar Marcos</t>
  </si>
  <si>
    <t>Portes Pascal</t>
  </si>
  <si>
    <t>Eberhard Klaus</t>
  </si>
  <si>
    <t>Bottazzi Luca</t>
  </si>
  <si>
    <t>Urpi Gabriel</t>
  </si>
  <si>
    <t>Wekesa Paul</t>
  </si>
  <si>
    <t>Gloria Louis</t>
  </si>
  <si>
    <t>Thoms Arne</t>
  </si>
  <si>
    <t>Flach Ken</t>
  </si>
  <si>
    <t>Bergstrom Christian</t>
  </si>
  <si>
    <t>Zoecke Markus</t>
  </si>
  <si>
    <t>Masur Wally</t>
  </si>
  <si>
    <t>Barthez Lionel</t>
  </si>
  <si>
    <t>Matheson Ross</t>
  </si>
  <si>
    <t>Martinez Oscar</t>
  </si>
  <si>
    <t>Henderson Gary</t>
  </si>
  <si>
    <t>Borwick Neil</t>
  </si>
  <si>
    <t>Painter Andrew</t>
  </si>
  <si>
    <t>Kowalski Wojtek</t>
  </si>
  <si>
    <t>Courcol Daniel</t>
  </si>
  <si>
    <t>Johnson Donald</t>
  </si>
  <si>
    <t>Skoff Horst</t>
  </si>
  <si>
    <t>Rehmann Lars</t>
  </si>
  <si>
    <t>Mattar Luiz</t>
  </si>
  <si>
    <t>Naumann Ashley</t>
  </si>
  <si>
    <t>Thorne Kenny</t>
  </si>
  <si>
    <t>Gilbert Brad</t>
  </si>
  <si>
    <t>Larkham Brent</t>
  </si>
  <si>
    <t>Marsh Clinton</t>
  </si>
  <si>
    <t>Smith Roger</t>
  </si>
  <si>
    <t>Markus Gabriel</t>
  </si>
  <si>
    <t>Davin Franco</t>
  </si>
  <si>
    <t>Wahlgren Lars-A.</t>
  </si>
  <si>
    <t>Ferreira Ellis</t>
  </si>
  <si>
    <t>Eriksson Robert</t>
  </si>
  <si>
    <t>Musa Daniele</t>
  </si>
  <si>
    <t>Ruah Maurice</t>
  </si>
  <si>
    <t>Svensson Jonas</t>
  </si>
  <si>
    <t>Antonitsch Alex</t>
  </si>
  <si>
    <t>Lendl Ivan</t>
  </si>
  <si>
    <t>Mansdorf Amos</t>
  </si>
  <si>
    <t>Weiss Robbie</t>
  </si>
  <si>
    <t>Canter Jonathan</t>
  </si>
  <si>
    <t>Altur Jose-F.</t>
  </si>
  <si>
    <t>Connell Grant</t>
  </si>
  <si>
    <t>Saceanu C.</t>
  </si>
  <si>
    <t>Youl Simon</t>
  </si>
  <si>
    <t>Camporese Omar</t>
  </si>
  <si>
    <t>Kuhnen Patrik</t>
  </si>
  <si>
    <t>Fitzgerald John</t>
  </si>
  <si>
    <t>Bailey Chris</t>
  </si>
  <si>
    <t>Cahill Darren</t>
  </si>
  <si>
    <t>Poliakov Dimitri</t>
  </si>
  <si>
    <t>Aerts Nelson</t>
  </si>
  <si>
    <t>Zverev Alex.</t>
  </si>
  <si>
    <t>Solomon Harold</t>
  </si>
  <si>
    <t>Gildemeister Hans</t>
  </si>
  <si>
    <t>Walker Michael</t>
  </si>
  <si>
    <t>Windahl Jorgen</t>
  </si>
  <si>
    <t>Gunthardt Heinz</t>
  </si>
  <si>
    <t>Levine Brian</t>
  </si>
  <si>
    <t>Lloyd John</t>
  </si>
  <si>
    <t>Dowdeswell Colin</t>
  </si>
  <si>
    <t>Segarceanu Florin</t>
  </si>
  <si>
    <t>Garrizio Agustin</t>
  </si>
  <si>
    <t>Arnold Patricio</t>
  </si>
  <si>
    <t>Blackman Martin</t>
  </si>
  <si>
    <t>De La Pena Horacio</t>
  </si>
  <si>
    <t>Eagle Joshua</t>
  </si>
  <si>
    <t>Pernfors Mikael</t>
  </si>
  <si>
    <t>Van Rensburg Chr.</t>
  </si>
  <si>
    <t>Tsujino Ryuso</t>
  </si>
  <si>
    <t>Kinnear Kent</t>
  </si>
  <si>
    <t>Kratzmann Andrew</t>
  </si>
  <si>
    <t>Naewie Markus</t>
  </si>
  <si>
    <t>Sullivan John</t>
  </si>
  <si>
    <t>Orsanic Daniel</t>
  </si>
  <si>
    <t>Daufresne Xavier</t>
  </si>
  <si>
    <t>Garner Chris</t>
  </si>
  <si>
    <t>Blake Ryan</t>
  </si>
  <si>
    <t>Velev Milen</t>
  </si>
  <si>
    <t>Garnett Bret</t>
  </si>
  <si>
    <t>Cannon Shelby</t>
  </si>
  <si>
    <t>Pedersen Bent</t>
  </si>
  <si>
    <t>Niland Connor</t>
  </si>
  <si>
    <t>Bubka Sergei</t>
  </si>
  <si>
    <t>Darcis Steve</t>
  </si>
  <si>
    <t>Reynolds Bobby</t>
  </si>
  <si>
    <t>Farah Robert</t>
  </si>
  <si>
    <t>Krajicek Michaela</t>
  </si>
  <si>
    <t>Meier Silke</t>
  </si>
  <si>
    <t>Temesvari Andrea</t>
  </si>
  <si>
    <t>Stafford Shaun</t>
  </si>
  <si>
    <t>Reinstadler Beate</t>
  </si>
  <si>
    <t>Mothes Catherine</t>
  </si>
  <si>
    <t>Demongeot Isabelle</t>
  </si>
  <si>
    <t>Marten Ulrich</t>
  </si>
  <si>
    <t>Drysdale Robin</t>
  </si>
  <si>
    <t>Bailey Joel</t>
  </si>
  <si>
    <t>Holroyd Glen</t>
  </si>
  <si>
    <t>Martin Billy</t>
  </si>
  <si>
    <t>Okker Tom</t>
  </si>
  <si>
    <t>Kodes Jan</t>
  </si>
  <si>
    <t>Cox Marc</t>
  </si>
  <si>
    <t>Moore Raymond</t>
  </si>
  <si>
    <t>Reka-Luca Jani</t>
  </si>
  <si>
    <t>Fendick Patty</t>
  </si>
  <si>
    <t>Zrubackova Radka</t>
  </si>
  <si>
    <t>Wainwright Amanda</t>
  </si>
  <si>
    <t>Prpic Goran</t>
  </si>
  <si>
    <t>Lloyd David</t>
  </si>
  <si>
    <t>Guedes Roger</t>
  </si>
  <si>
    <t>Eriksson Ulf</t>
  </si>
  <si>
    <t>Beven Rohun</t>
  </si>
  <si>
    <t>Ashe Arthur</t>
  </si>
  <si>
    <t>Andrew Jorge</t>
  </si>
  <si>
    <t>Genois Rejean</t>
  </si>
  <si>
    <t>Whyte David</t>
  </si>
  <si>
    <t>Munoz Antonio</t>
  </si>
  <si>
    <t>Giltinan Bob</t>
  </si>
  <si>
    <t>Williamson Phillip</t>
  </si>
  <si>
    <t>Baron Ivan</t>
  </si>
  <si>
    <t>Mancini Alberto</t>
  </si>
  <si>
    <t>Bale Lan</t>
  </si>
  <si>
    <t>Cortes Sergio</t>
  </si>
  <si>
    <t>Matuszewski Richard</t>
  </si>
  <si>
    <t>Randall Dave</t>
  </si>
  <si>
    <t>Nelson Todd</t>
  </si>
  <si>
    <t>Joelson Brian</t>
  </si>
  <si>
    <t>Suk Cyril</t>
  </si>
  <si>
    <t>Brown Michael</t>
  </si>
  <si>
    <t>Drewett Brad</t>
  </si>
  <si>
    <t>Vojtischek Paul</t>
  </si>
  <si>
    <t>Patten Darren</t>
  </si>
  <si>
    <t>Aldrich Pieter</t>
  </si>
  <si>
    <t>Garrone Laura</t>
  </si>
  <si>
    <t>Jaggard Michelle</t>
  </si>
  <si>
    <t>Olivier Angélique</t>
  </si>
  <si>
    <t>Castera Amélie</t>
  </si>
  <si>
    <t>Austin Tracy</t>
  </si>
  <si>
    <t>Lucarelli Carole</t>
  </si>
  <si>
    <t>Bentivoglio M.</t>
  </si>
  <si>
    <t>Vysand Andres</t>
  </si>
  <si>
    <t>Vilas Guillermo</t>
  </si>
  <si>
    <t>Tous Alberto</t>
  </si>
  <si>
    <t>Clerc Jose Luis</t>
  </si>
  <si>
    <t>Bengoechea E.</t>
  </si>
  <si>
    <t>Meinecke Tore</t>
  </si>
  <si>
    <t>Dennhardt Frank</t>
  </si>
  <si>
    <t>Casal Sergio</t>
  </si>
  <si>
    <t>Svantesson Tobias</t>
  </si>
  <si>
    <t>Barr Shane</t>
  </si>
  <si>
    <t>Ismail Haroon</t>
  </si>
  <si>
    <t>Cahill Mike</t>
  </si>
  <si>
    <t>Iskersky Erick</t>
  </si>
  <si>
    <t>Granat Jiri</t>
  </si>
  <si>
    <t>Pattison Andrew</t>
  </si>
  <si>
    <t>Mayotte Chris</t>
  </si>
  <si>
    <t>Fagel Rick</t>
  </si>
  <si>
    <t>Carter David</t>
  </si>
  <si>
    <t>Dilouie Jay</t>
  </si>
  <si>
    <t>Krulevitz Steve</t>
  </si>
  <si>
    <t>Leeds Cary</t>
  </si>
  <si>
    <t>Brawley Sean</t>
  </si>
  <si>
    <t>Walts Butch</t>
  </si>
  <si>
    <t>Gimenez Angel</t>
  </si>
  <si>
    <t>Schneider David</t>
  </si>
  <si>
    <t xml:space="preserve">Cortes Alejandro </t>
  </si>
  <si>
    <t>Mc Pherson David</t>
  </si>
  <si>
    <t>Cirstea Sorana</t>
  </si>
  <si>
    <t>Peter-Budge Ian</t>
  </si>
  <si>
    <t>Nemecek Libor</t>
  </si>
  <si>
    <t>Tauson Michael</t>
  </si>
  <si>
    <t>Cole Sean</t>
  </si>
  <si>
    <t>Devening Brian</t>
  </si>
  <si>
    <t>Keil Mark</t>
  </si>
  <si>
    <t>Perez Diego</t>
  </si>
  <si>
    <t>Azar Roberto</t>
  </si>
  <si>
    <t>Chen Li Ling</t>
  </si>
  <si>
    <t>Werdel Marianne</t>
  </si>
  <si>
    <t>Kschwendt Karin</t>
  </si>
  <si>
    <t>Provis Nicole</t>
  </si>
  <si>
    <t>Hack Sabine</t>
  </si>
  <si>
    <t>Jecmenica Tatjana</t>
  </si>
  <si>
    <t>Thompson Leigh-Anne</t>
  </si>
  <si>
    <t>Leo Susan</t>
  </si>
  <si>
    <t>Kinney Kristin</t>
  </si>
  <si>
    <t>Sands Kim</t>
  </si>
  <si>
    <t>Vermaak Yvonne</t>
  </si>
  <si>
    <t>Adams Katrina</t>
  </si>
  <si>
    <t>Fulco Bettina</t>
  </si>
  <si>
    <t>Wuyts Bart</t>
  </si>
  <si>
    <t>Strelba Martin</t>
  </si>
  <si>
    <t>Aramburu Alejandro</t>
  </si>
  <si>
    <t>Sansoni Stéph.</t>
  </si>
  <si>
    <t>Visconti Mario</t>
  </si>
  <si>
    <t>Koevermans Mark</t>
  </si>
  <si>
    <t>Mezzadri Claudio</t>
  </si>
  <si>
    <t>Witsken Todd</t>
  </si>
  <si>
    <t xml:space="preserve">Dyke Broderick </t>
  </si>
  <si>
    <t>Muller Gary</t>
  </si>
  <si>
    <t>Koslowski Lars</t>
  </si>
  <si>
    <t>Schapers Michiel</t>
  </si>
  <si>
    <t>McLean Andrew</t>
  </si>
  <si>
    <t>Jones Kelly</t>
  </si>
  <si>
    <t>Ignatieva Tatiana</t>
  </si>
  <si>
    <t>Roig Francisco</t>
  </si>
  <si>
    <t>Pridham Chris</t>
  </si>
  <si>
    <t>Kaplan Mark</t>
  </si>
  <si>
    <t>Muller Gilles</t>
  </si>
  <si>
    <t>Albano Pablo</t>
  </si>
  <si>
    <t>McEnroe John</t>
  </si>
  <si>
    <t>Brown Jimmy</t>
  </si>
  <si>
    <t>Davis Scott</t>
  </si>
  <si>
    <t>Rivera Felipe</t>
  </si>
  <si>
    <t>Lopez German</t>
  </si>
  <si>
    <t>Sznajder Andrew</t>
  </si>
  <si>
    <t>Miniussi Christian</t>
  </si>
  <si>
    <t>Pistolesi Claudio</t>
  </si>
  <si>
    <t>Colombo Simone</t>
  </si>
  <si>
    <t>Mancisidor Alejo</t>
  </si>
  <si>
    <t>Curren Kevin</t>
  </si>
  <si>
    <t>Dunn Bryan</t>
  </si>
  <si>
    <t>Connors Jimmy</t>
  </si>
  <si>
    <t>Bosse Dick</t>
  </si>
  <si>
    <t>Castle Andrew</t>
  </si>
  <si>
    <t>Leach Rick</t>
  </si>
  <si>
    <t>Masso Eduardo</t>
  </si>
  <si>
    <t>Kroon Nicklas</t>
  </si>
  <si>
    <t>Roese Fernando</t>
  </si>
  <si>
    <t>De Jager John</t>
  </si>
  <si>
    <t>Limberger Carl</t>
  </si>
  <si>
    <t>Mesker Marcella</t>
  </si>
  <si>
    <t>Calleja M.</t>
  </si>
  <si>
    <t>Tiezzi Andrea</t>
  </si>
  <si>
    <t>Navratilova Martina</t>
  </si>
  <si>
    <t>Stankovic Branislav</t>
  </si>
  <si>
    <t>Motta Cassio</t>
  </si>
  <si>
    <t>Bloom Gilead</t>
  </si>
  <si>
    <t>Prades Laurent</t>
  </si>
  <si>
    <t>Vajda Marian</t>
  </si>
  <si>
    <t>Zillner Markus</t>
  </si>
  <si>
    <t>Cierro Massimo</t>
  </si>
  <si>
    <t>Jaite Martin</t>
  </si>
  <si>
    <t>Gomez Andres</t>
  </si>
  <si>
    <t>Soules Olivier</t>
  </si>
  <si>
    <t>Klizan Martin</t>
  </si>
  <si>
    <t>Nishikori Kei</t>
  </si>
  <si>
    <t>Kvitova Petra</t>
  </si>
  <si>
    <t>Peers Sally</t>
  </si>
  <si>
    <t>Errani Sara</t>
  </si>
  <si>
    <t>Dulko Gisela</t>
  </si>
  <si>
    <t>Minella Mandy</t>
  </si>
  <si>
    <t>Gonzalez Fernando</t>
  </si>
  <si>
    <t>Ivanovic Ana</t>
  </si>
  <si>
    <t>Hightower Ron</t>
  </si>
  <si>
    <t>Pascoe Wayne</t>
  </si>
  <si>
    <t>Parun Onny</t>
  </si>
  <si>
    <t>Delaney Jim</t>
  </si>
  <si>
    <t>Marino Rebecca</t>
  </si>
  <si>
    <t>Pervak Ksenia</t>
  </si>
  <si>
    <t>Falconi Irina</t>
  </si>
  <si>
    <t>King Vania</t>
  </si>
  <si>
    <t>Bartoli Marion</t>
  </si>
  <si>
    <t>Dent Taylor</t>
  </si>
  <si>
    <t>Smyczek Tim</t>
  </si>
  <si>
    <t>Monfils Gael</t>
  </si>
  <si>
    <t>Kendrick R.</t>
  </si>
  <si>
    <t>Rufin Guillaume</t>
  </si>
  <si>
    <t>Raonic Milos</t>
  </si>
  <si>
    <t>Groth Jarmila</t>
  </si>
  <si>
    <t>Halep Simona</t>
  </si>
  <si>
    <t>El Shafei Ismael</t>
  </si>
  <si>
    <t>Lisicki Sabine</t>
  </si>
  <si>
    <t>Kirilenko Maria</t>
  </si>
  <si>
    <t>Hampton Jamie</t>
  </si>
  <si>
    <t>Capra Béatrice</t>
  </si>
  <si>
    <t>Rogers Shelby</t>
  </si>
  <si>
    <t>Goerges Julia</t>
  </si>
  <si>
    <t>Kanepi Kaia</t>
  </si>
  <si>
    <t>Cornet Alizée</t>
  </si>
  <si>
    <t>Scheepers Chan.</t>
  </si>
  <si>
    <t>Benesova Iveta</t>
  </si>
  <si>
    <t>Coin Julie</t>
  </si>
  <si>
    <t>Fognini F.</t>
  </si>
  <si>
    <t>Fish Mardy</t>
  </si>
  <si>
    <t>Gonzalez Maximo</t>
  </si>
  <si>
    <t>Schwank E.</t>
  </si>
  <si>
    <t>Robredo Tommy</t>
  </si>
  <si>
    <t>Rosol Lukas</t>
  </si>
  <si>
    <t>Ferrer David</t>
  </si>
  <si>
    <t>Brands Daniel</t>
  </si>
  <si>
    <t>Serra Florent</t>
  </si>
  <si>
    <t>De Voest Rik</t>
  </si>
  <si>
    <t>Monaco Juan</t>
  </si>
  <si>
    <t>Lojda Dusan</t>
  </si>
  <si>
    <t>Cuevas Pablo</t>
  </si>
  <si>
    <t>Fishbach Peter</t>
  </si>
  <si>
    <t>Brown William</t>
  </si>
  <si>
    <t>Kreiss Robert</t>
  </si>
  <si>
    <t>Silva Julio</t>
  </si>
  <si>
    <t>Oudin Mélanie</t>
  </si>
  <si>
    <t>Baltacha Elena</t>
  </si>
  <si>
    <t>Parmentier Pauline</t>
  </si>
  <si>
    <t>Zhalavova Sandra</t>
  </si>
  <si>
    <t>Kostanic-Tosic</t>
  </si>
  <si>
    <t>Brianty Alberta</t>
  </si>
  <si>
    <t>Bammer Sibyle</t>
  </si>
  <si>
    <t>Schnyder Patty</t>
  </si>
  <si>
    <t>Murray Andy</t>
  </si>
  <si>
    <t>Lacko Lukas</t>
  </si>
  <si>
    <t>Querrey Sam</t>
  </si>
  <si>
    <t>Klahn Bradley</t>
  </si>
  <si>
    <t>Isner John</t>
  </si>
  <si>
    <t>Gil Frederico</t>
  </si>
  <si>
    <t>Kukushkin Mikhail</t>
  </si>
  <si>
    <t>Almagro Nicolas</t>
  </si>
  <si>
    <t>Starace Potito</t>
  </si>
  <si>
    <t>Clavet F.</t>
  </si>
  <si>
    <t>Luczak Peter</t>
  </si>
  <si>
    <t>Sela Dudy</t>
  </si>
  <si>
    <t>Malisse Xavier</t>
  </si>
  <si>
    <t>Kamke Tobias</t>
  </si>
  <si>
    <t>Seppi Andrea</t>
  </si>
  <si>
    <t>Kubot Lukasz</t>
  </si>
  <si>
    <t>Young Donald</t>
  </si>
  <si>
    <t>Sock Jack</t>
  </si>
  <si>
    <t>Hanescu Victor</t>
  </si>
  <si>
    <t>Berlocq Carlos</t>
  </si>
  <si>
    <t>Dabul Bryan</t>
  </si>
  <si>
    <t>Russell Michael</t>
  </si>
  <si>
    <t>Falla Alejandro</t>
  </si>
  <si>
    <t>Gulbis Ernest</t>
  </si>
  <si>
    <t>Ljubicic Ivan</t>
  </si>
  <si>
    <t>Stepanek Radek</t>
  </si>
  <si>
    <t>Gerulaitis Vitas</t>
  </si>
  <si>
    <t>Palin Leo</t>
  </si>
  <si>
    <t>Kohlberg Andy</t>
  </si>
  <si>
    <t>Taroczy Balasz</t>
  </si>
  <si>
    <t>Nastase Ilie</t>
  </si>
  <si>
    <t>Van Patten Vincent</t>
  </si>
  <si>
    <t>Barbosa Givaldo</t>
  </si>
  <si>
    <t>El Mehelmy Ahmed</t>
  </si>
  <si>
    <t>Tournois</t>
  </si>
  <si>
    <t>Moyenne</t>
  </si>
  <si>
    <t>McCain Scott</t>
  </si>
  <si>
    <t>Meister Steve</t>
  </si>
  <si>
    <t>Moor Terry</t>
  </si>
  <si>
    <t>Ganzabal Alejandro</t>
  </si>
  <si>
    <t>Viver Raul-Antonio</t>
  </si>
  <si>
    <t>Giammalva Tony</t>
  </si>
  <si>
    <t>Van't Hof Robert</t>
  </si>
  <si>
    <t>Ginepri Robbie</t>
  </si>
  <si>
    <t>Phau Bjorn</t>
  </si>
  <si>
    <t>Troicki Viktor</t>
  </si>
  <si>
    <t>Baghdatis Marcos</t>
  </si>
  <si>
    <t>Clement Arnaud</t>
  </si>
  <si>
    <t>Chela Juan Ignacio</t>
  </si>
  <si>
    <t>Chardy Jeremy</t>
  </si>
  <si>
    <t>Garcia Lopez Guillermo</t>
  </si>
  <si>
    <t>De Bakker Thiemo</t>
  </si>
  <si>
    <t>Istomin Denis</t>
  </si>
  <si>
    <t>Hogstedt Thomas</t>
  </si>
  <si>
    <t>Lucic Mirjana</t>
  </si>
  <si>
    <t>Razzano Virginie</t>
  </si>
  <si>
    <t>Rasheed Roger</t>
  </si>
  <si>
    <t>Marcelino Danilo</t>
  </si>
  <si>
    <t>Gunnarsson Jan</t>
  </si>
  <si>
    <t>Arraya Pablo</t>
  </si>
  <si>
    <t>Cask Jason</t>
  </si>
  <si>
    <t>Cane Paolo</t>
  </si>
  <si>
    <t>Arias Jimmy</t>
  </si>
  <si>
    <t>Pate David</t>
  </si>
  <si>
    <t>Rosewall Ken</t>
  </si>
  <si>
    <t>Stone Allan</t>
  </si>
  <si>
    <t>Fairlie Brian</t>
  </si>
  <si>
    <t>Campbell Peter</t>
  </si>
  <si>
    <t>Stansbury Cary</t>
  </si>
  <si>
    <t>Bohrnstedt Dick</t>
  </si>
  <si>
    <t>Tiriac Ion</t>
  </si>
  <si>
    <t>Evert Chris</t>
  </si>
  <si>
    <t>Herr Beth</t>
  </si>
  <si>
    <t>Van Nostrand Molly</t>
  </si>
  <si>
    <t>Basset Carling</t>
  </si>
  <si>
    <t>Iida Ei</t>
  </si>
  <si>
    <t>Turnbull Wendy</t>
  </si>
  <si>
    <t>Hobbs Anne</t>
  </si>
  <si>
    <t>Miro Gisèle</t>
  </si>
  <si>
    <t>Kumkhum Luksika</t>
  </si>
  <si>
    <t>Vekic Donna</t>
  </si>
  <si>
    <t>Gavrilova Daria</t>
  </si>
  <si>
    <t>Putintseva Yulia</t>
  </si>
  <si>
    <t>Torro-Flor Maria-T.</t>
  </si>
  <si>
    <t>Jones Sacha</t>
  </si>
  <si>
    <t>Zhang Yuxuan</t>
  </si>
  <si>
    <t>Brugues-Davi Arnau</t>
  </si>
  <si>
    <t>Millman John</t>
  </si>
  <si>
    <t>Donskoy Evgeny</t>
  </si>
  <si>
    <t>Bedene Aljaz</t>
  </si>
  <si>
    <t>Smith John-Patrick</t>
  </si>
  <si>
    <t>Saville Luke</t>
  </si>
  <si>
    <t>Di Wu</t>
  </si>
  <si>
    <t>Weintraub Amir</t>
  </si>
  <si>
    <t>Munoz de la Nava Dan.</t>
  </si>
  <si>
    <t>Kuczynska Iwona</t>
  </si>
  <si>
    <t>Layendecker Glenn</t>
  </si>
  <si>
    <t>Lundgren Peter</t>
  </si>
  <si>
    <t>Rahunen Aki</t>
  </si>
  <si>
    <t>Neus Avila</t>
  </si>
  <si>
    <t>Verdasco Fernando</t>
  </si>
  <si>
    <t>Karlovic Ivo</t>
  </si>
  <si>
    <t>Jelen Erik</t>
  </si>
  <si>
    <t>Pugh Jim</t>
  </si>
  <si>
    <t>Michibata Glen</t>
  </si>
  <si>
    <t>Mayotte Tim</t>
  </si>
  <si>
    <t>Crow Pat</t>
  </si>
  <si>
    <t>Evernden Kelly</t>
  </si>
  <si>
    <t>Madsen Bertrand</t>
  </si>
  <si>
    <t>Engel David</t>
  </si>
  <si>
    <t>Laurendeau Martin</t>
  </si>
  <si>
    <t>Paloheimo Veli</t>
  </si>
  <si>
    <t>Krishnan Ramesh</t>
  </si>
  <si>
    <t>Aguilera Juan</t>
  </si>
  <si>
    <t>Kratzmann Mark</t>
  </si>
  <si>
    <t>Brown Nick</t>
  </si>
  <si>
    <t>Pearce Brad</t>
  </si>
  <si>
    <t>Kriek Johan</t>
  </si>
  <si>
    <t>Riglewski Udo</t>
  </si>
  <si>
    <t>Goldie Dan</t>
  </si>
  <si>
    <t>Makarova Elena</t>
  </si>
  <si>
    <t>Henricksson Ann</t>
  </si>
  <si>
    <t>Toleafoa Claudine</t>
  </si>
  <si>
    <t>Borneo Belinda</t>
  </si>
  <si>
    <t>Martin Shawna</t>
  </si>
  <si>
    <t>Griffiths Barbara</t>
  </si>
  <si>
    <t>Nagelsen Betsy</t>
  </si>
  <si>
    <t>Salmon Julie</t>
  </si>
  <si>
    <t>Hand Kaye</t>
  </si>
  <si>
    <t>Hetherington Jill</t>
  </si>
  <si>
    <t>Richardson Keith</t>
  </si>
  <si>
    <t>Cramer Pat</t>
  </si>
  <si>
    <t>Benavides Ramiro</t>
  </si>
  <si>
    <t>Bengtson Ove</t>
  </si>
  <si>
    <t>Amaya Greg</t>
  </si>
  <si>
    <t>Crawford Randy</t>
  </si>
  <si>
    <t>Molin John</t>
  </si>
  <si>
    <t>Owens Charles</t>
  </si>
  <si>
    <t>Pasarell Charlie</t>
  </si>
  <si>
    <t>Alvarez Lito</t>
  </si>
  <si>
    <t>Prinsloo Willem</t>
  </si>
  <si>
    <t>Amritraj Anand</t>
  </si>
  <si>
    <t>Park Sung Hee</t>
  </si>
  <si>
    <t>Perfetti Flora</t>
  </si>
  <si>
    <t>Barclay Catherine</t>
  </si>
  <si>
    <t>Miller Karin</t>
  </si>
  <si>
    <t>Miyagi Nana</t>
  </si>
  <si>
    <t>Vogel Richard</t>
  </si>
  <si>
    <t>Zivojinovic Slobodan</t>
  </si>
  <si>
    <t>Forman Jane</t>
  </si>
  <si>
    <t>Reeves Sally</t>
  </si>
  <si>
    <t>Wozniacki Caroline</t>
  </si>
  <si>
    <t>Tulasne Thierry</t>
  </si>
  <si>
    <t>Ingaramo Marcelo</t>
  </si>
  <si>
    <t>Benhabiles Tarik</t>
  </si>
  <si>
    <t>Baguena Juan-C.</t>
  </si>
  <si>
    <t>Robertson Michael</t>
  </si>
  <si>
    <t>Arbanas John</t>
  </si>
  <si>
    <t>Doohan Peter</t>
  </si>
  <si>
    <t>Anderson Johan</t>
  </si>
  <si>
    <t>Berger Jay</t>
  </si>
  <si>
    <t>Luna Fernando</t>
  </si>
  <si>
    <t>Garrow Brian</t>
  </si>
  <si>
    <t>Annacone Paul</t>
  </si>
  <si>
    <t>Carlsson Johan</t>
  </si>
  <si>
    <t>Noah Yannick</t>
  </si>
  <si>
    <t>Srejber Milan</t>
  </si>
  <si>
    <t>Odizor Nduka</t>
  </si>
  <si>
    <t>Koubek Stefan</t>
  </si>
  <si>
    <t>Washington Malivai</t>
  </si>
  <si>
    <t>Mirnyi Max</t>
  </si>
  <si>
    <t>Pozzi Gianluca</t>
  </si>
  <si>
    <t>Prinosil David</t>
  </si>
  <si>
    <t>Mantilla Félix</t>
  </si>
  <si>
    <t>Gaudio Gaston</t>
  </si>
  <si>
    <t>Calleri Agustin</t>
  </si>
  <si>
    <t>Sanguinetti Davide</t>
  </si>
  <si>
    <t>Raoux Guillaume</t>
  </si>
  <si>
    <t>Massu Nicolas</t>
  </si>
  <si>
    <t>Seguso Robert</t>
  </si>
  <si>
    <t>Rive Joey</t>
  </si>
  <si>
    <t>Chamberlin Paul</t>
  </si>
  <si>
    <t>Duncan Lawson</t>
  </si>
  <si>
    <t>Perkiss Shahar</t>
  </si>
  <si>
    <t>Rincon Mario</t>
  </si>
  <si>
    <t>Lozano Jorge</t>
  </si>
  <si>
    <t>Botfield Stephen</t>
  </si>
  <si>
    <t>Scanlon Bill</t>
  </si>
  <si>
    <t>De Beer Surina</t>
  </si>
  <si>
    <t>Hy Patricia</t>
  </si>
  <si>
    <t>Kijimuta Naoko</t>
  </si>
  <si>
    <t>Sukova Helena</t>
  </si>
  <si>
    <t>Inoue Haruka</t>
  </si>
  <si>
    <t>Helgeson Ginger</t>
  </si>
  <si>
    <t>Lubiani Francesca</t>
  </si>
  <si>
    <t>Paradis Pascale</t>
  </si>
  <si>
    <t>Vieira Andrea</t>
  </si>
  <si>
    <t>Carroll Halle</t>
  </si>
  <si>
    <t>Arraya Laura</t>
  </si>
  <si>
    <t>Ingram Jeri</t>
  </si>
  <si>
    <t>Leand Andrea</t>
  </si>
  <si>
    <t>Stubbs Rennae</t>
  </si>
  <si>
    <t>Lugina Olga</t>
  </si>
  <si>
    <t>Velasco Jairo Sr</t>
  </si>
  <si>
    <t>Holmes Greg</t>
  </si>
  <si>
    <t>Cancellotti Francesco</t>
  </si>
  <si>
    <t>Grenier Stéphane</t>
  </si>
  <si>
    <t>Winogradsky Eric</t>
  </si>
  <si>
    <t>Stephens Sloane</t>
  </si>
  <si>
    <t>Fawcett Anthony</t>
  </si>
  <si>
    <t>Pisecky Jan</t>
  </si>
  <si>
    <t>Shiraishi Shozo</t>
  </si>
  <si>
    <t>Fraser Neale</t>
  </si>
  <si>
    <t>Erakovic Marina</t>
  </si>
  <si>
    <t>Dulgheru Alex.</t>
  </si>
  <si>
    <t>Bahrami Mansour</t>
  </si>
  <si>
    <t>Tabares Mario</t>
  </si>
  <si>
    <t>Potier Jérôme</t>
  </si>
  <si>
    <t>Schwaier Hans</t>
  </si>
  <si>
    <t>Maciel Francisco</t>
  </si>
  <si>
    <t>Crugnola Marco</t>
  </si>
  <si>
    <t>Mannarino Adrian</t>
  </si>
  <si>
    <t>Dancevic Frank</t>
  </si>
  <si>
    <t>Dimitrov Grigor</t>
  </si>
  <si>
    <t>Andujar Pablo</t>
  </si>
  <si>
    <t>Cipolla Flavio</t>
  </si>
  <si>
    <t>Haase Robin</t>
  </si>
  <si>
    <t>Przysiezny Michal</t>
  </si>
  <si>
    <t>Matosevic Marinko</t>
  </si>
  <si>
    <t>Melzer Jurgen</t>
  </si>
  <si>
    <t>Millot Vincent</t>
  </si>
  <si>
    <t>Stadler Simon</t>
  </si>
  <si>
    <t>Holton Amy</t>
  </si>
  <si>
    <t>Fernandez Cecilia</t>
  </si>
  <si>
    <t>Simmonds Sabina</t>
  </si>
  <si>
    <t>Hernych Jan</t>
  </si>
  <si>
    <t>Machado Rui</t>
  </si>
  <si>
    <t>Seppi Andreas</t>
  </si>
  <si>
    <t>Gasquet Richard</t>
  </si>
  <si>
    <t>Soderling Robin</t>
  </si>
  <si>
    <t>Giammalva S. Jr</t>
  </si>
  <si>
    <t>Anger Matt</t>
  </si>
  <si>
    <t>Ali Zeeshan</t>
  </si>
  <si>
    <t>Bartlett John</t>
  </si>
  <si>
    <t>Lofgren Bill</t>
  </si>
  <si>
    <t>Carnahan Scott</t>
  </si>
  <si>
    <t>Anderson Mal</t>
  </si>
  <si>
    <t>Blocher Woody</t>
  </si>
  <si>
    <t>Sylvan Christopher</t>
  </si>
  <si>
    <t>Elschenbroich  Harald</t>
  </si>
  <si>
    <t>Thomson Graeme</t>
  </si>
  <si>
    <t>Hagey James Chico</t>
  </si>
  <si>
    <t>Reid Grover Raz</t>
  </si>
  <si>
    <t>Meyers Mark</t>
  </si>
  <si>
    <t>Gadusek Bonnie</t>
  </si>
  <si>
    <t>Kim Grace</t>
  </si>
  <si>
    <t>Cihak Josef</t>
  </si>
  <si>
    <t>Warner Scott</t>
  </si>
  <si>
    <t>Fulwood Nick</t>
  </si>
  <si>
    <t>Norval Piet</t>
  </si>
  <si>
    <t>Koulikova R.</t>
  </si>
  <si>
    <t>Dibbs Eddie</t>
  </si>
  <si>
    <t>McKown Ben</t>
  </si>
  <si>
    <t>Casa Christophe</t>
  </si>
  <si>
    <t>Woerle K.</t>
  </si>
  <si>
    <t>Garbin Tatiana</t>
  </si>
  <si>
    <t>Namigata Junri</t>
  </si>
  <si>
    <t>Niculescu M.</t>
  </si>
  <si>
    <t>Keothavong Anne</t>
  </si>
  <si>
    <t>Rodionova Arina</t>
  </si>
  <si>
    <t>Rus Arantxa</t>
  </si>
  <si>
    <t>Vesnina Elena</t>
  </si>
  <si>
    <t>Gallovits Edina</t>
  </si>
  <si>
    <t>Paszek T.</t>
  </si>
  <si>
    <t>Kerber Angélique</t>
  </si>
  <si>
    <t>Manasieva Vesna</t>
  </si>
  <si>
    <t>Pous Tio Laura</t>
  </si>
  <si>
    <t>Diatchenko Vitalia</t>
  </si>
  <si>
    <t>Pospisil Jaroslav</t>
  </si>
  <si>
    <t>Cilic Marian</t>
  </si>
  <si>
    <t>Federer Roger</t>
  </si>
  <si>
    <t>Spirlea Irina</t>
  </si>
  <si>
    <t>Drake Maureen</t>
  </si>
  <si>
    <t>Ward Joanne</t>
  </si>
  <si>
    <t>Smith Samantha</t>
  </si>
  <si>
    <t>Yoshida Yuka</t>
  </si>
  <si>
    <t>Peschke Kveta</t>
  </si>
  <si>
    <t>Zvereva Natascha</t>
  </si>
  <si>
    <t>Noorlander Seda</t>
  </si>
  <si>
    <t>Courtois Laurence</t>
  </si>
  <si>
    <t>Ostrovskaya N.</t>
  </si>
  <si>
    <t>De Swardt Mariaan</t>
  </si>
  <si>
    <t>Mauresmo Amélie</t>
  </si>
  <si>
    <t>Rittner Barbara</t>
  </si>
  <si>
    <t>Schwartz Barbara</t>
  </si>
  <si>
    <t>Schnell Mélanie</t>
  </si>
  <si>
    <t>Sanchez Antonia</t>
  </si>
  <si>
    <t>Basuki Yayuk</t>
  </si>
  <si>
    <t>Morariu Corina</t>
  </si>
  <si>
    <t>Azarenka Victoria</t>
  </si>
  <si>
    <t>Rybarikova Magd.</t>
  </si>
  <si>
    <t>Zverev Mischa</t>
  </si>
  <si>
    <t>Montanes Alberto</t>
  </si>
  <si>
    <t>Beck Karol</t>
  </si>
  <si>
    <t>Mayer Florian</t>
  </si>
  <si>
    <t>Evans Daniel</t>
  </si>
  <si>
    <t>Youzhny Mikhail</t>
  </si>
  <si>
    <t>Czink Melinda</t>
  </si>
  <si>
    <t>Moretton Gilles</t>
  </si>
  <si>
    <t>Lipton Scott</t>
  </si>
  <si>
    <t>Kleege Bruce</t>
  </si>
  <si>
    <t>Waltke Trey</t>
  </si>
  <si>
    <t>Fillol Sr Jaime</t>
  </si>
  <si>
    <t>Lutz Robert</t>
  </si>
  <si>
    <t>Amaya Victor</t>
  </si>
  <si>
    <t>Gandolfo Mike</t>
  </si>
  <si>
    <t>Smith Stan</t>
  </si>
  <si>
    <t>Saviano Nick</t>
  </si>
  <si>
    <t>Druz Randy</t>
  </si>
  <si>
    <t>Studenikova Katar.</t>
  </si>
  <si>
    <t>Nalbandian David</t>
  </si>
  <si>
    <t>Llodra Michael</t>
  </si>
  <si>
    <t>Ward James</t>
  </si>
  <si>
    <t>Rochus Olivier</t>
  </si>
  <si>
    <t>De Schepper Kenny</t>
  </si>
  <si>
    <t>Peng Shuai</t>
  </si>
  <si>
    <t>Flipkens Kirsten</t>
  </si>
  <si>
    <t>Pliskova Krysina</t>
  </si>
  <si>
    <t>Nieminen Jarko</t>
  </si>
  <si>
    <t>Hewitt Lleyton</t>
  </si>
  <si>
    <t>Sharapova Maria</t>
  </si>
  <si>
    <t>Tchakvetadze Anna</t>
  </si>
  <si>
    <t>Petzschner Philipp</t>
  </si>
  <si>
    <t>Zakopalova Klara</t>
  </si>
  <si>
    <t>Devvarman Somdev</t>
  </si>
  <si>
    <t>Andreiev Igor</t>
  </si>
  <si>
    <t>Gabashvili Teymuraz</t>
  </si>
  <si>
    <t>Tsonga Jo Wilfried</t>
  </si>
  <si>
    <t>Soeda Go</t>
  </si>
  <si>
    <t>Daniilidou Eleni</t>
  </si>
  <si>
    <t>Shvedova Yaroslava</t>
  </si>
  <si>
    <t>Sprem K.</t>
  </si>
  <si>
    <t>Sevastova A.</t>
  </si>
  <si>
    <t>Voracova R.</t>
  </si>
  <si>
    <t>Vinci Roberta</t>
  </si>
  <si>
    <t>Safina Dinara</t>
  </si>
  <si>
    <t>Davis Lauren</t>
  </si>
  <si>
    <t>Zvonareva Vera</t>
  </si>
  <si>
    <t>Pennetta Flavia</t>
  </si>
  <si>
    <t>Vandeweghe Coco</t>
  </si>
  <si>
    <t>Morita Ayumi</t>
  </si>
  <si>
    <t>Petrova Nadia</t>
  </si>
  <si>
    <t>Garcia Caroline</t>
  </si>
  <si>
    <t>Zhang Shuai</t>
  </si>
  <si>
    <t>Oprandi Romina</t>
  </si>
  <si>
    <t>Kremer Anne</t>
  </si>
  <si>
    <t>Tsurenko Lesya</t>
  </si>
  <si>
    <t>Dokic Jelena</t>
  </si>
  <si>
    <t>Courteau Loic</t>
  </si>
  <si>
    <t>Fioroni Michele</t>
  </si>
  <si>
    <t>Lapi Laura</t>
  </si>
  <si>
    <t>Farley Andrea</t>
  </si>
  <si>
    <t>Jordan Kathy</t>
  </si>
  <si>
    <t>White Wendy</t>
  </si>
  <si>
    <t>Rossides Eleni</t>
  </si>
  <si>
    <t>Hanika Sylvia</t>
  </si>
  <si>
    <t>McDaniel Kay</t>
  </si>
  <si>
    <t>Phelps Terry</t>
  </si>
  <si>
    <t>Haumuller Federica</t>
  </si>
  <si>
    <t>Vekemans Johan</t>
  </si>
  <si>
    <t>Van Den Daele T.</t>
  </si>
  <si>
    <t>Buckley Mark</t>
  </si>
  <si>
    <t>Mladenovic K.</t>
  </si>
  <si>
    <t>Soler Espinosa S.</t>
  </si>
  <si>
    <t>Dentoni Corinna</t>
  </si>
  <si>
    <t>Rodionova Anast.</t>
  </si>
  <si>
    <t>Craybas Jill</t>
  </si>
  <si>
    <t>Baczinski Timea</t>
  </si>
  <si>
    <t>Hradecka Lucie</t>
  </si>
  <si>
    <t>Barazzutti Corrado</t>
  </si>
  <si>
    <t>Bedel Dominique</t>
  </si>
  <si>
    <t>Fromm Eric</t>
  </si>
  <si>
    <t>Fillol Alvaro</t>
  </si>
  <si>
    <t>Errard Francois</t>
  </si>
  <si>
    <t>Oncins Eduardo</t>
  </si>
  <si>
    <t>Castellan Carlos</t>
  </si>
  <si>
    <t>Goven Georges</t>
  </si>
  <si>
    <t>Vanier Jerome</t>
  </si>
  <si>
    <t>Guerrero Gustavo</t>
  </si>
  <si>
    <t>Martinez Mario</t>
  </si>
  <si>
    <t>Ferguson S.</t>
  </si>
  <si>
    <t>Peer Shahar</t>
  </si>
  <si>
    <t>Molik Alicia</t>
  </si>
  <si>
    <t>Safarova Lucie</t>
  </si>
  <si>
    <t>Klitch Jenny</t>
  </si>
  <si>
    <t>Foltz Shawn</t>
  </si>
  <si>
    <t>Mould Beverly</t>
  </si>
  <si>
    <t>Uys Rene</t>
  </si>
  <si>
    <t>Casals Rosie</t>
  </si>
  <si>
    <t>Young Jane</t>
  </si>
  <si>
    <t>Raponi Emilse</t>
  </si>
  <si>
    <t>Cummings Kathleen</t>
  </si>
  <si>
    <t>Brasher Kate</t>
  </si>
  <si>
    <t>Einy Rina</t>
  </si>
  <si>
    <t>Jexell Catrin</t>
  </si>
  <si>
    <t>Allen Leslie</t>
  </si>
  <si>
    <t>Jaeger Andrea</t>
  </si>
  <si>
    <t>Gates Linda</t>
  </si>
  <si>
    <t>Jordan Barbara</t>
  </si>
  <si>
    <t>Turner James</t>
  </si>
  <si>
    <t>Woehrmann Jens</t>
  </si>
  <si>
    <t>Bathman Ronnie</t>
  </si>
  <si>
    <t>Venter Robbie</t>
  </si>
  <si>
    <t>Mottram Buster</t>
  </si>
  <si>
    <t>Menon Sashi</t>
  </si>
  <si>
    <t>Ramirez Raul</t>
  </si>
  <si>
    <t>Jarrett Andrew</t>
  </si>
  <si>
    <t>Bradnam Chris</t>
  </si>
  <si>
    <t>Brunnberg Mike</t>
  </si>
  <si>
    <t>Viljoen Tian</t>
  </si>
  <si>
    <t>Birner Stanislav</t>
  </si>
  <si>
    <t>Mecir Miroslav</t>
  </si>
  <si>
    <t>Foxworth Bruce</t>
  </si>
  <si>
    <t>Gullikson Tom</t>
  </si>
  <si>
    <t>Broad Neil</t>
  </si>
  <si>
    <t>Wilkison Tim</t>
  </si>
  <si>
    <t>Lesch Andreas</t>
  </si>
  <si>
    <t>Oresar Bruno</t>
  </si>
  <si>
    <t>Visser Danie</t>
  </si>
  <si>
    <t>Wostenholme Mart.</t>
  </si>
  <si>
    <t>Nijssen Tom</t>
  </si>
  <si>
    <t>Shiras Leif</t>
  </si>
  <si>
    <t>Kok Ralph</t>
  </si>
  <si>
    <t>Mahut Nicolas</t>
  </si>
  <si>
    <t>Fibak Wojtek</t>
  </si>
  <si>
    <t>Bonneau Stéphane</t>
  </si>
  <si>
    <t>Glickstein Shlomo</t>
  </si>
  <si>
    <t>Teacher Brian</t>
  </si>
  <si>
    <t>Wilder Vallis</t>
  </si>
  <si>
    <t>Acioly Ricardo</t>
  </si>
  <si>
    <t>Slozil Pavel</t>
  </si>
  <si>
    <t>Gonzalez Francisco</t>
  </si>
  <si>
    <t>Gullikson Tim</t>
  </si>
  <si>
    <t>Rebolledo Pedro</t>
  </si>
  <si>
    <t>Nom</t>
  </si>
  <si>
    <t>Points</t>
  </si>
  <si>
    <t>Pin</t>
  </si>
  <si>
    <t>Schruff</t>
  </si>
  <si>
    <t>Nakamura</t>
  </si>
  <si>
    <t>Pastikova</t>
  </si>
  <si>
    <t>Castano</t>
  </si>
  <si>
    <t>Lee-Waters</t>
  </si>
  <si>
    <t>Mamic</t>
  </si>
  <si>
    <t>Bychkova</t>
  </si>
  <si>
    <t>Saulnier</t>
  </si>
  <si>
    <t>Summerer</t>
  </si>
  <si>
    <t>Norman Dick</t>
  </si>
  <si>
    <t>Morigami</t>
  </si>
  <si>
    <t>Marti Javier</t>
  </si>
  <si>
    <t>Szavay Agnes</t>
  </si>
  <si>
    <t>Tatishvili Anna</t>
  </si>
  <si>
    <t>Schoorel Thomas</t>
  </si>
  <si>
    <t>Foretz Stéphanie</t>
  </si>
  <si>
    <t>Harkleroad</t>
  </si>
  <si>
    <t>Fujiwara</t>
  </si>
  <si>
    <t>Camerin</t>
  </si>
  <si>
    <t>Galimberti</t>
  </si>
  <si>
    <t>Elseneer</t>
  </si>
  <si>
    <t>Okun</t>
  </si>
  <si>
    <t>Lisjak</t>
  </si>
  <si>
    <t>Laine</t>
  </si>
  <si>
    <t>Salerni</t>
  </si>
  <si>
    <t>Kirkland</t>
  </si>
  <si>
    <t>Strycova</t>
  </si>
  <si>
    <t>Edwards Eddie</t>
  </si>
  <si>
    <t>McNamee Paul</t>
  </si>
  <si>
    <t>Mayr Patricia</t>
  </si>
  <si>
    <t>Broady Naomi</t>
  </si>
  <si>
    <t>Glatch Alexa</t>
  </si>
  <si>
    <t>Doutchevina Vera</t>
  </si>
  <si>
    <t>Karlsson Carina</t>
  </si>
  <si>
    <t>Wood Jane</t>
  </si>
  <si>
    <t>Louis Joanne</t>
  </si>
  <si>
    <t>Holladay Terry</t>
  </si>
  <si>
    <t>Pironkova Tsvetana</t>
  </si>
  <si>
    <t>Giorgi Camila</t>
  </si>
  <si>
    <t>Mirza Sania</t>
  </si>
  <si>
    <t>Cox Daniel</t>
  </si>
  <si>
    <t>Williams Serena</t>
  </si>
  <si>
    <t>Rezai Aravane</t>
  </si>
  <si>
    <t>Tipsarevic Janko</t>
  </si>
  <si>
    <t>Roddick Andy</t>
  </si>
  <si>
    <t>Beck Andreas</t>
  </si>
  <si>
    <t>Golubev Andrei</t>
  </si>
  <si>
    <t>Saad Roberto</t>
  </si>
  <si>
    <t>Mmoh Tony</t>
  </si>
  <si>
    <t>Tideman Magnus</t>
  </si>
  <si>
    <t>Bauer Mike</t>
  </si>
  <si>
    <t>Steinmetz Kim</t>
  </si>
  <si>
    <t>Walsh Sharon</t>
  </si>
  <si>
    <t>Cherneva Svetlana</t>
  </si>
  <si>
    <t>Gould Lisa</t>
  </si>
  <si>
    <t>Pfizenmaier Dinah</t>
  </si>
  <si>
    <t>Arruabarrena Lara</t>
  </si>
  <si>
    <t>Pliskova Karolina</t>
  </si>
  <si>
    <t>Bertens Kiki</t>
  </si>
  <si>
    <t>Babos Timea</t>
  </si>
  <si>
    <t>Krajinovic Filip</t>
  </si>
  <si>
    <t>Devilder Nicolas</t>
  </si>
  <si>
    <t>Ungur Adrian</t>
  </si>
  <si>
    <t>Goffin David</t>
  </si>
  <si>
    <t>Del Potro Juan Martin</t>
  </si>
  <si>
    <t>Pospisil Vasek</t>
  </si>
  <si>
    <t>Sousa Joao</t>
  </si>
  <si>
    <t>Werner Ivo</t>
  </si>
  <si>
    <t>Kim Bong Soo</t>
  </si>
  <si>
    <t>Steyn Christo</t>
  </si>
  <si>
    <t>Scott Larry</t>
  </si>
  <si>
    <t>Pfister Hank</t>
  </si>
  <si>
    <t>Sundstrom Henrik</t>
  </si>
  <si>
    <t>Miller Craig</t>
  </si>
  <si>
    <t>Roe Brian</t>
  </si>
  <si>
    <t>Hooper Chip</t>
  </si>
  <si>
    <t>Cox Charles</t>
  </si>
  <si>
    <t>Theine Torben</t>
  </si>
  <si>
    <t>Kennedy Chris</t>
  </si>
  <si>
    <t>Musgrave Trudi</t>
  </si>
  <si>
    <t>Lane Andrew</t>
  </si>
  <si>
    <t>Levine Jon</t>
  </si>
  <si>
    <t>Eagle Charlton</t>
  </si>
  <si>
    <t>Letts John</t>
  </si>
  <si>
    <t>Barlow Russell</t>
  </si>
  <si>
    <t>Derlin Bruce</t>
  </si>
  <si>
    <t>Schultz Bud</t>
  </si>
  <si>
    <t>Dabek</t>
  </si>
  <si>
    <t>Randriantefy</t>
  </si>
  <si>
    <t>Gambale</t>
  </si>
  <si>
    <t>Vasquez Pilar</t>
  </si>
  <si>
    <t>Pospisilova Jana</t>
  </si>
  <si>
    <t>Morton-Rodgers Tracey</t>
  </si>
  <si>
    <t>Schefflin Stacey</t>
  </si>
  <si>
    <t>McDonald Kate</t>
  </si>
  <si>
    <t>Driehuis Ingelise</t>
  </si>
  <si>
    <t>Jones Danielle</t>
  </si>
  <si>
    <t>Richardson Julie</t>
  </si>
  <si>
    <t>Collins Sandy</t>
  </si>
  <si>
    <t>Cordwell Belinda</t>
  </si>
  <si>
    <t>Williams Venus</t>
  </si>
  <si>
    <t>O'Brien Katie</t>
  </si>
  <si>
    <t>Mayer Gene</t>
  </si>
  <si>
    <t>Lopez Feliciano</t>
  </si>
  <si>
    <t>Berrer Michael</t>
  </si>
  <si>
    <t>Gottfried Brian</t>
  </si>
  <si>
    <t>Mayer Sandy</t>
  </si>
  <si>
    <t>Belcher Kevin</t>
  </si>
  <si>
    <t>Georges Sophie</t>
  </si>
  <si>
    <t>Raluca Sandu</t>
  </si>
  <si>
    <t>Schuettler Rainer</t>
  </si>
  <si>
    <t>Haas Tommy</t>
  </si>
  <si>
    <t>Young Daniel</t>
  </si>
  <si>
    <t>Collings Dale</t>
  </si>
  <si>
    <t>Guan Brad</t>
  </si>
  <si>
    <t>Estep Mike</t>
  </si>
  <si>
    <t>Rennert Peter</t>
  </si>
  <si>
    <t>Meyers Joe</t>
  </si>
  <si>
    <t>Pils Bernard</t>
  </si>
  <si>
    <t>Theissen Harald</t>
  </si>
  <si>
    <t>Stoddart John</t>
  </si>
  <si>
    <t>Ball Syd</t>
  </si>
  <si>
    <t>Holecek Milan</t>
  </si>
  <si>
    <t>Kamiwazumi Jun</t>
  </si>
  <si>
    <t>Haroon Rahim</t>
  </si>
  <si>
    <t>Andrews John</t>
  </si>
  <si>
    <t>Kenichi Hirai</t>
  </si>
  <si>
    <t>Borisov Vadim</t>
  </si>
  <si>
    <t>Plotz Hans-Joachim</t>
  </si>
  <si>
    <t>Koukoulia Teymuraz</t>
  </si>
  <si>
    <t>Warboys Stephen</t>
  </si>
  <si>
    <t>Hansson Hans</t>
  </si>
  <si>
    <t>Johnstone Peter</t>
  </si>
  <si>
    <t>Freedman Mark</t>
  </si>
  <si>
    <t>Harty Jamie</t>
  </si>
  <si>
    <t>Barton Ken</t>
  </si>
  <si>
    <t>Farrow Juan</t>
  </si>
  <si>
    <t>Letcher Cliff</t>
  </si>
  <si>
    <t>Evett Rand</t>
  </si>
  <si>
    <t>Case Ross</t>
  </si>
  <si>
    <t>Mild Gerald</t>
  </si>
  <si>
    <t>Barr Mike</t>
  </si>
  <si>
    <t>Edwards Craig</t>
  </si>
  <si>
    <t>Siegler Dave</t>
  </si>
  <si>
    <t>Taygan Ferdi</t>
  </si>
  <si>
    <t>Horskins Wes</t>
  </si>
  <si>
    <t>Graham David</t>
  </si>
  <si>
    <t>Simpson Jeff</t>
  </si>
  <si>
    <t>Bachinger Mathias</t>
  </si>
  <si>
    <t>Bolelli Simone</t>
  </si>
  <si>
    <t>Kunitsyn Igor</t>
  </si>
  <si>
    <t>Sijsling Igor</t>
  </si>
  <si>
    <t>McHale Christina</t>
  </si>
  <si>
    <t>Paz Mercedes</t>
  </si>
  <si>
    <t>Miller Megan</t>
  </si>
  <si>
    <t>Kamstra Petra</t>
  </si>
  <si>
    <t>Godridge Kristin</t>
  </si>
  <si>
    <t>Martinek Veronika</t>
  </si>
  <si>
    <t>Nowak Katarzyna</t>
  </si>
  <si>
    <t>Caujolle Jean-Fr.</t>
  </si>
  <si>
    <t>Vines Mark</t>
  </si>
  <si>
    <t>Torre Paul</t>
  </si>
  <si>
    <t>Keys Madison</t>
  </si>
  <si>
    <t>Knapp Karin</t>
  </si>
  <si>
    <t>Panova Alexandra</t>
  </si>
  <si>
    <t>Montanes Albert</t>
  </si>
  <si>
    <t>Dasnieres de Veigy J.</t>
  </si>
  <si>
    <t>Jouan Romain</t>
  </si>
  <si>
    <t>Benneteau Julien</t>
  </si>
  <si>
    <t>Bemelmans Ruben</t>
  </si>
  <si>
    <t>Giraldo Santiago</t>
  </si>
  <si>
    <t>Whitlinger Tami</t>
  </si>
  <si>
    <t>Langrova Petra</t>
  </si>
  <si>
    <t>Medvedeva Natalia</t>
  </si>
  <si>
    <t>Martincova Eva</t>
  </si>
  <si>
    <t>Begerow Petra</t>
  </si>
  <si>
    <t>Lee Lindsay</t>
  </si>
  <si>
    <t>Kochta Marketa</t>
  </si>
  <si>
    <t>Fernandez Gigi</t>
  </si>
  <si>
    <t>Zrubakova Radka</t>
  </si>
  <si>
    <t>Volandri Filippo</t>
  </si>
  <si>
    <t>Kouznetsova Svetl.</t>
  </si>
  <si>
    <t>Viola Matteo</t>
  </si>
  <si>
    <t>Duckworth James</t>
  </si>
  <si>
    <t>Zopp Jurgen</t>
  </si>
  <si>
    <t>Bremond Irina</t>
  </si>
  <si>
    <t>Bobusic Bojana</t>
  </si>
  <si>
    <t>Savinykh Valeria</t>
  </si>
  <si>
    <t>Cadantu Alexandra</t>
  </si>
  <si>
    <t>Brown Ricky</t>
  </si>
  <si>
    <t>Dupre Pat</t>
  </si>
  <si>
    <t>Manson Bruce</t>
  </si>
  <si>
    <t>Klaparda Jeff</t>
  </si>
  <si>
    <t>Hayes John</t>
  </si>
  <si>
    <t>Simonsson Hans</t>
  </si>
  <si>
    <t>Winitsky Van</t>
  </si>
  <si>
    <t>Buehning Fritz</t>
  </si>
  <si>
    <t>Tarr Derek</t>
  </si>
  <si>
    <t>Stockton Dick</t>
  </si>
  <si>
    <t>Behrend</t>
  </si>
  <si>
    <t>Feber Nancy</t>
  </si>
  <si>
    <t>De Ville Stéphanie</t>
  </si>
  <si>
    <t>Wood Clare</t>
  </si>
  <si>
    <t>Grosjean Sébastien</t>
  </si>
  <si>
    <t>Wiesner Judith</t>
  </si>
  <si>
    <t>Taylor Claire</t>
  </si>
  <si>
    <t>Johansson T.</t>
  </si>
  <si>
    <t>Zabaleta</t>
  </si>
  <si>
    <t>Durie Jo</t>
  </si>
  <si>
    <t>Fairbank Rosalyn</t>
  </si>
  <si>
    <t>Domachowska</t>
  </si>
  <si>
    <t>Schmid Susanne</t>
  </si>
  <si>
    <t>Bernstein Laura</t>
  </si>
  <si>
    <t>Delhees Petra</t>
  </si>
  <si>
    <t>Quinlan Maeve</t>
  </si>
  <si>
    <t>Purdy Ginny</t>
  </si>
  <si>
    <t>Martin Alberto</t>
  </si>
  <si>
    <t>Sabau</t>
  </si>
  <si>
    <t>Johnson Steve</t>
  </si>
  <si>
    <t>Souza Joao</t>
  </si>
  <si>
    <t>Junqueira Diego</t>
  </si>
  <si>
    <t>Ito Tatsuma</t>
  </si>
  <si>
    <t>Jaziri Malek</t>
  </si>
  <si>
    <t>Gattiker Alejandro</t>
  </si>
  <si>
    <t>Panatta Adriano</t>
  </si>
  <si>
    <t>Haillet Jean-Louis</t>
  </si>
  <si>
    <t>Bertolucci Paolo</t>
  </si>
  <si>
    <t>Parrini Patrizio</t>
  </si>
  <si>
    <t>Ycaza Ricardo</t>
  </si>
  <si>
    <t>Aubone Guillermo</t>
  </si>
  <si>
    <t>Deblicker Eric</t>
  </si>
  <si>
    <t>Maynetto Fernando</t>
  </si>
  <si>
    <t>Bracciali</t>
  </si>
  <si>
    <t>Jenkins</t>
  </si>
  <si>
    <t>Bastl</t>
  </si>
  <si>
    <t>Coria</t>
  </si>
  <si>
    <t>Beltrame</t>
  </si>
  <si>
    <t>Fedak</t>
  </si>
  <si>
    <t>Cenkova Lenka</t>
  </si>
  <si>
    <t>Mulej Barbara</t>
  </si>
  <si>
    <t>Nagatsuka Kyoko</t>
  </si>
  <si>
    <t>Taylor Jane</t>
  </si>
  <si>
    <t>McCarthy Shannan</t>
  </si>
  <si>
    <t>Lindqvist Catarina</t>
  </si>
  <si>
    <t>Sviglerova Eva</t>
  </si>
  <si>
    <t>Milvidskaia Viktoria</t>
  </si>
  <si>
    <t>Piatek Mary Lou</t>
  </si>
  <si>
    <t>Gomer Sara</t>
  </si>
  <si>
    <t>Whittington Tammy</t>
  </si>
  <si>
    <t>Maleeva Magdalena</t>
  </si>
  <si>
    <t>McQuillan Rachel</t>
  </si>
  <si>
    <t>London Nicole</t>
  </si>
  <si>
    <t>Sloane Susan</t>
  </si>
  <si>
    <t>Lake Valda</t>
  </si>
  <si>
    <t>Oeljeklaus Katja</t>
  </si>
  <si>
    <t>Bentley Sarah</t>
  </si>
  <si>
    <t>Tessi Cristina</t>
  </si>
  <si>
    <t>Faull Jo-Anne</t>
  </si>
  <si>
    <t>Loosemore Sarah</t>
  </si>
  <si>
    <t>Kordova Regina</t>
  </si>
  <si>
    <t>Tanvier Catherine</t>
  </si>
  <si>
    <t>Humphreys Virginia</t>
  </si>
  <si>
    <t>Devries Ann</t>
  </si>
  <si>
    <t>Kohde-Kilsch Claudia</t>
  </si>
  <si>
    <t>Niox-Château Sybille</t>
  </si>
  <si>
    <t>Suire Catherine</t>
  </si>
  <si>
    <t>Siddall Shirly Ann</t>
  </si>
  <si>
    <t>Sanchez Vicario Arantxa</t>
  </si>
  <si>
    <t>Stevaux Thierry</t>
  </si>
  <si>
    <t>Molina Ivan</t>
  </si>
  <si>
    <t>Gauvain Hervé</t>
  </si>
  <si>
    <t>Johansson Kjell</t>
  </si>
  <si>
    <t>Karatantcheva</t>
  </si>
  <si>
    <t>Shaughnessy</t>
  </si>
  <si>
    <t>Cohen Aloro</t>
  </si>
  <si>
    <t>Linetskaya</t>
  </si>
  <si>
    <t>Llagostera Vives</t>
  </si>
  <si>
    <t>Bogomolov Jr</t>
  </si>
  <si>
    <t>Wessels</t>
  </si>
  <si>
    <t>Di Domenico Massimo</t>
  </si>
  <si>
    <t>Benyik Janos</t>
  </si>
  <si>
    <t>N'Godrella Wanaro</t>
  </si>
  <si>
    <t>Barthes Pierre</t>
  </si>
  <si>
    <t>Reinach Eina</t>
  </si>
  <si>
    <t>Fernandez Mary Jo</t>
  </si>
  <si>
    <t>Bollegraf Manon</t>
  </si>
  <si>
    <t>Keller Audra</t>
  </si>
  <si>
    <t>Nemeckova Lenka</t>
  </si>
  <si>
    <t>Chi Jane</t>
  </si>
  <si>
    <t>Barna Anca</t>
  </si>
  <si>
    <t>Wild Linda</t>
  </si>
  <si>
    <t>Dominikovic Evie</t>
  </si>
  <si>
    <t>Zuluaga Fabiola</t>
  </si>
  <si>
    <t>Capdeville</t>
  </si>
  <si>
    <t>Mathieu PH</t>
  </si>
  <si>
    <t>Koukalova</t>
  </si>
  <si>
    <t>Sanchez Lorenzo</t>
  </si>
  <si>
    <t>Haynes</t>
  </si>
  <si>
    <t>Gullickson</t>
  </si>
  <si>
    <t>Diaz Oliva</t>
  </si>
  <si>
    <t>Lapentti Nic.</t>
  </si>
  <si>
    <t>Vik</t>
  </si>
  <si>
    <t>Golovin</t>
  </si>
  <si>
    <t>Ruano Pascual</t>
  </si>
  <si>
    <t>Zirngibl Werner</t>
  </si>
  <si>
    <t>Spear Nicola</t>
  </si>
  <si>
    <t>Kary Hans</t>
  </si>
  <si>
    <t>Montano Emilio</t>
  </si>
  <si>
    <t>Rowe Brad</t>
  </si>
  <si>
    <t>Soler Javier</t>
  </si>
  <si>
    <t>Crealy Dick</t>
  </si>
  <si>
    <t>Brunet Régis</t>
  </si>
  <si>
    <t>Svensson Tenny</t>
  </si>
  <si>
    <t>Joubert Deon</t>
  </si>
  <si>
    <t>Wunschig Max</t>
  </si>
  <si>
    <t>Medina Garrigues</t>
  </si>
  <si>
    <t>Serra Zanetti Ant.</t>
  </si>
  <si>
    <t>Santangelo</t>
  </si>
  <si>
    <t>Gronefeld</t>
  </si>
  <si>
    <t>Spears</t>
  </si>
  <si>
    <t>Jackson</t>
  </si>
  <si>
    <t>Sucha</t>
  </si>
  <si>
    <t>Moodie</t>
  </si>
  <si>
    <t>Zib</t>
  </si>
  <si>
    <t>Gimelstob</t>
  </si>
  <si>
    <t>Popp</t>
  </si>
  <si>
    <t>Kiyomura Ann</t>
  </si>
  <si>
    <t>Latham Kate</t>
  </si>
  <si>
    <t>Bramblett Barbi</t>
  </si>
  <si>
    <t>Harrington Julie</t>
  </si>
  <si>
    <t>Romanov Lucia</t>
  </si>
  <si>
    <t>Huebner Karen</t>
  </si>
  <si>
    <t>Barker Sue</t>
  </si>
  <si>
    <t>Anderholm Karin</t>
  </si>
  <si>
    <t>Schillig Micki</t>
  </si>
  <si>
    <t>Acasuso</t>
  </si>
  <si>
    <t>Horna</t>
  </si>
  <si>
    <t>Kucera</t>
  </si>
  <si>
    <t>Philipoussis</t>
  </si>
  <si>
    <t>Lammer</t>
  </si>
  <si>
    <t>Blake James</t>
  </si>
  <si>
    <t>Vento-Kabchi</t>
  </si>
  <si>
    <t>Henin- Hardenne</t>
  </si>
  <si>
    <t>Total</t>
  </si>
  <si>
    <t>Vicente</t>
  </si>
  <si>
    <t>Faurel</t>
  </si>
  <si>
    <t>Waske</t>
  </si>
  <si>
    <t>Kimmich</t>
  </si>
  <si>
    <t>Wang</t>
  </si>
  <si>
    <t>Udomchoke</t>
  </si>
  <si>
    <t>Guccione</t>
  </si>
  <si>
    <t>Dlouhy</t>
  </si>
  <si>
    <t>Rehnquist</t>
  </si>
  <si>
    <t>Edmonson Mark</t>
  </si>
  <si>
    <t>Voskobojeva</t>
  </si>
  <si>
    <t>Breadmore</t>
  </si>
  <si>
    <t>Worle</t>
  </si>
  <si>
    <t>Dominguez Lino</t>
  </si>
  <si>
    <t>Martinez Granades</t>
  </si>
  <si>
    <t>Gensse Augustin</t>
  </si>
  <si>
    <t>Teixeira Maxime</t>
  </si>
  <si>
    <t>Pivovarova Anast.</t>
  </si>
  <si>
    <t>Begu Irina</t>
  </si>
  <si>
    <t>Djokovic Novak</t>
  </si>
  <si>
    <t>Dolonts Vesna</t>
  </si>
  <si>
    <t>Barrois Kristina</t>
  </si>
  <si>
    <t>Koutouzova V.</t>
  </si>
  <si>
    <t>Sromova</t>
  </si>
  <si>
    <t>Obata</t>
  </si>
  <si>
    <t>Amanmouradova</t>
  </si>
  <si>
    <t>Savtchouk</t>
  </si>
  <si>
    <t>Meusburger</t>
  </si>
  <si>
    <t>Lee HT</t>
  </si>
  <si>
    <t>Adaktusson</t>
  </si>
  <si>
    <t>Ascione</t>
  </si>
  <si>
    <t>Marach</t>
  </si>
  <si>
    <t>Fleischman</t>
  </si>
  <si>
    <t>Sluiter</t>
  </si>
  <si>
    <t>Snobel</t>
  </si>
  <si>
    <t>Healey</t>
  </si>
  <si>
    <t>Porwik Claudia</t>
  </si>
  <si>
    <t>McGregor Cammy</t>
  </si>
  <si>
    <t>Romano Francesca</t>
  </si>
  <si>
    <t>Dahlman Cecilia</t>
  </si>
  <si>
    <t>Bowes Beverly</t>
  </si>
  <si>
    <t>Yeargin Nancy</t>
  </si>
  <si>
    <t>Brown Geoff</t>
  </si>
  <si>
    <t>Coghlan William</t>
  </si>
  <si>
    <t>Pelletier Hélène</t>
  </si>
  <si>
    <t>Mentz Rene</t>
  </si>
  <si>
    <t>Acker Sherry</t>
  </si>
  <si>
    <t>Zivec Skulj Maja</t>
  </si>
  <si>
    <t>Caple Colette</t>
  </si>
  <si>
    <t>Allen Louise</t>
  </si>
  <si>
    <t>Grunfeld Amanda</t>
  </si>
  <si>
    <t>Trogolo Robert</t>
  </si>
  <si>
    <t>Shore Mike</t>
  </si>
  <si>
    <t>Ayala Juan Carlos</t>
  </si>
  <si>
    <t>Maze Bill</t>
  </si>
  <si>
    <t>Bertram Byron</t>
  </si>
  <si>
    <t>Nealon Billy</t>
  </si>
  <si>
    <t>Fisher Rick</t>
  </si>
  <si>
    <t>Malin Gene</t>
  </si>
  <si>
    <t>Fritz Welry</t>
  </si>
  <si>
    <t>Riessen Marty</t>
  </si>
  <si>
    <t>Garcia Tim</t>
  </si>
  <si>
    <t>Delic</t>
  </si>
  <si>
    <t>Saltz Danny</t>
  </si>
  <si>
    <t>Simpson Russell</t>
  </si>
  <si>
    <t>Lane Anthony</t>
  </si>
  <si>
    <t>McNamara Peter</t>
  </si>
  <si>
    <t>Fullwood Nick</t>
  </si>
  <si>
    <t>Wood Steve</t>
  </si>
  <si>
    <t>Baroch Mike</t>
  </si>
  <si>
    <t>Denton Steve</t>
  </si>
  <si>
    <t>Lapidus Jay</t>
  </si>
  <si>
    <t>Green Bob</t>
  </si>
  <si>
    <t>Vliegen</t>
  </si>
  <si>
    <t>Pashanski</t>
  </si>
  <si>
    <t>Lisnard</t>
  </si>
  <si>
    <t>Luzzi</t>
  </si>
  <si>
    <t>Ani</t>
  </si>
  <si>
    <t>Vaidisova</t>
  </si>
  <si>
    <t>Yuan</t>
  </si>
  <si>
    <t xml:space="preserve">Li </t>
  </si>
  <si>
    <t>Ting LI</t>
  </si>
  <si>
    <t>Vedy</t>
  </si>
  <si>
    <t>Hartfield</t>
  </si>
  <si>
    <t>Pless</t>
  </si>
  <si>
    <t>Di Mauro</t>
  </si>
  <si>
    <t>Galvani</t>
  </si>
  <si>
    <t>Bozoljac</t>
  </si>
  <si>
    <t>Karanusic</t>
  </si>
  <si>
    <t>Koroljov</t>
  </si>
  <si>
    <t>Tuksar</t>
  </si>
  <si>
    <t>Saretta</t>
  </si>
  <si>
    <t>Fedosova</t>
  </si>
  <si>
    <t>Vakulenko</t>
  </si>
  <si>
    <t>Emmons Jessica</t>
  </si>
  <si>
    <t>Vernhes Isabelle</t>
  </si>
  <si>
    <t>Duxin Fiorella</t>
  </si>
  <si>
    <t>Eisterlenher Heidi</t>
  </si>
  <si>
    <t>Cedet Hélène</t>
  </si>
  <si>
    <t>Kidowaki Maya</t>
  </si>
  <si>
    <t>Kiene Monique</t>
  </si>
  <si>
    <t>O'Reilly Patty</t>
  </si>
  <si>
    <t>Benjamin Camille</t>
  </si>
  <si>
    <t>Rehe Stephanie</t>
  </si>
  <si>
    <t>Fauche Christelle</t>
  </si>
  <si>
    <t>Perez-Penate Noel.</t>
  </si>
  <si>
    <t>Perianu</t>
  </si>
  <si>
    <t>Vierin</t>
  </si>
  <si>
    <t>Pichet</t>
  </si>
  <si>
    <t>Kindlmann</t>
  </si>
  <si>
    <t>Robinson Martin</t>
  </si>
  <si>
    <t>Norberg Rolf</t>
  </si>
  <si>
    <t>Edmondson Mark</t>
  </si>
  <si>
    <t>Whitlinger John</t>
  </si>
  <si>
    <t>Pala Frantisek</t>
  </si>
  <si>
    <t>Ganzabal Julian</t>
  </si>
  <si>
    <t>Beust Patrice</t>
  </si>
  <si>
    <t>Montcourt</t>
  </si>
  <si>
    <t>Patience</t>
  </si>
  <si>
    <t>Roitman</t>
  </si>
  <si>
    <t>Van Gemeerden</t>
  </si>
  <si>
    <t>Beygelzimer</t>
  </si>
  <si>
    <t>Na Li</t>
  </si>
  <si>
    <t>Monteiro Claudia</t>
  </si>
  <si>
    <t>Bryant Rebecca</t>
  </si>
  <si>
    <t>Copeland Caryn</t>
  </si>
  <si>
    <t>Authom Maxime</t>
  </si>
  <si>
    <t>Pella Guido</t>
  </si>
  <si>
    <t>Moriya Hiroki</t>
  </si>
  <si>
    <t>Andreozzi Guido</t>
  </si>
  <si>
    <t>Ram Rajeev</t>
  </si>
  <si>
    <t>Williams Rhyne</t>
  </si>
  <si>
    <t>Novikov Dennis</t>
  </si>
  <si>
    <t>Rimes Susan</t>
  </si>
  <si>
    <t>Schropp Myriam</t>
  </si>
  <si>
    <t>Pazderova Michaela</t>
  </si>
  <si>
    <t>Paquet Virginie</t>
  </si>
  <si>
    <t>Turk Michelle</t>
  </si>
  <si>
    <t>Vassalo Arguello</t>
  </si>
  <si>
    <t>Kirmayr Carlos</t>
  </si>
  <si>
    <t>Warneke Tomm</t>
  </si>
  <si>
    <t>Bloomfield</t>
  </si>
  <si>
    <t>Dorsch</t>
  </si>
  <si>
    <t>Delgado</t>
  </si>
  <si>
    <t>Granollers-Pujol</t>
  </si>
  <si>
    <t>Lee Martin</t>
  </si>
  <si>
    <t>Labadze</t>
  </si>
  <si>
    <t>Peya</t>
  </si>
  <si>
    <t>Baker Jamie</t>
  </si>
  <si>
    <t>Bogdanovic</t>
  </si>
  <si>
    <t>Abramovic</t>
  </si>
  <si>
    <t>Borwell</t>
  </si>
  <si>
    <t>South</t>
  </si>
  <si>
    <t>Cavaday</t>
  </si>
  <si>
    <t>Yuan J.C.</t>
  </si>
  <si>
    <t>Bardina</t>
  </si>
  <si>
    <t>Su Wei Hsieh</t>
  </si>
  <si>
    <t>Martinez-Sanchez</t>
  </si>
  <si>
    <t>Sequera</t>
  </si>
  <si>
    <t>Rolle</t>
  </si>
  <si>
    <t>Albanese</t>
  </si>
  <si>
    <t>Poutchkova</t>
  </si>
  <si>
    <t>Skavronskaya</t>
  </si>
  <si>
    <t>Chiudinelli</t>
  </si>
  <si>
    <t>Simmonds</t>
  </si>
  <si>
    <t>Wilson</t>
  </si>
  <si>
    <t>Johansson J.</t>
  </si>
  <si>
    <t>Smeets</t>
  </si>
  <si>
    <t>Koudrjatseva</t>
  </si>
  <si>
    <t>Adamczak</t>
  </si>
  <si>
    <t>Cravero</t>
  </si>
  <si>
    <t>Klepac</t>
  </si>
  <si>
    <t>Brengle</t>
  </si>
  <si>
    <t>Vemic</t>
  </si>
  <si>
    <t>Korittseva</t>
  </si>
  <si>
    <t>Olaru</t>
  </si>
  <si>
    <t>De Los Rios</t>
  </si>
  <si>
    <t>Bondarenko A.</t>
  </si>
  <si>
    <t>Economidis</t>
  </si>
  <si>
    <t>Eschauer</t>
  </si>
  <si>
    <t>Sidorenko</t>
  </si>
  <si>
    <t>Verkerk</t>
  </si>
  <si>
    <t>Savchenko Larisa</t>
  </si>
  <si>
    <t>Graf Steffy</t>
  </si>
  <si>
    <t>Arendt Nicole</t>
  </si>
  <si>
    <t>Saeki Miho</t>
  </si>
  <si>
    <t>Diaz Mariana</t>
  </si>
  <si>
    <t>Papadaki Christina</t>
  </si>
  <si>
    <t>Tordoff Abigail</t>
  </si>
  <si>
    <t>Recouderc</t>
  </si>
  <si>
    <t>Eysseric</t>
  </si>
  <si>
    <t>Smith Jonathan</t>
  </si>
  <si>
    <t>Mitton Bernard</t>
  </si>
  <si>
    <t>Feaver John</t>
  </si>
  <si>
    <t>Wittus Craig</t>
  </si>
  <si>
    <t>Guzman</t>
  </si>
  <si>
    <t>Brzezicki</t>
  </si>
  <si>
    <t>Haehnel</t>
  </si>
  <si>
    <t>Tanner Roscoe</t>
  </si>
  <si>
    <t>Bondarenko K</t>
  </si>
  <si>
    <t>Ozegovic</t>
  </si>
  <si>
    <t>Childs</t>
  </si>
  <si>
    <t>Marray</t>
  </si>
  <si>
    <t>Warburg</t>
  </si>
  <si>
    <t>Perebyinis</t>
  </si>
  <si>
    <t>Qureshi</t>
  </si>
  <si>
    <t>Cohen (USA)</t>
  </si>
  <si>
    <t>Moore J.</t>
  </si>
  <si>
    <t>Buisson Virginie</t>
  </si>
  <si>
    <t>Herreman Nathalie</t>
  </si>
  <si>
    <t>Sidot Audrey</t>
  </si>
  <si>
    <t>Tarabini Patricia</t>
  </si>
  <si>
    <t>Thoren Petra</t>
  </si>
  <si>
    <t>Sanchez O.</t>
  </si>
  <si>
    <t>McClune</t>
  </si>
  <si>
    <t>Meffert</t>
  </si>
  <si>
    <t>Weinhold</t>
  </si>
  <si>
    <t>Yoon JC</t>
  </si>
  <si>
    <t>Jones Alun</t>
  </si>
  <si>
    <t>Konta Johanna</t>
  </si>
  <si>
    <t>Zaniewska Sandra</t>
  </si>
  <si>
    <t>Beck Annika</t>
  </si>
  <si>
    <t>Cepelova Jana</t>
  </si>
  <si>
    <t>Puchkova Olga</t>
  </si>
  <si>
    <t>Burnett Natassja</t>
  </si>
  <si>
    <t>Muguruza Garbine</t>
  </si>
  <si>
    <t>Cibulkova Dominika</t>
  </si>
  <si>
    <t>Echagaray</t>
  </si>
  <si>
    <t>Johansson Math.</t>
  </si>
  <si>
    <t>Wheeler</t>
  </si>
  <si>
    <t>Ditty</t>
  </si>
  <si>
    <t>Fernandez Clar.</t>
  </si>
  <si>
    <t>Chan YJ</t>
  </si>
  <si>
    <t>Muller Martina</t>
  </si>
  <si>
    <t>Ivanova</t>
  </si>
  <si>
    <t>Kleybanova</t>
  </si>
  <si>
    <t>Ventura S.</t>
  </si>
  <si>
    <t>Slanar</t>
  </si>
  <si>
    <t>Klein Brydan</t>
  </si>
  <si>
    <t>Lindahl</t>
  </si>
  <si>
    <t>Sirianni</t>
  </si>
  <si>
    <t>Anderson K.</t>
  </si>
  <si>
    <t>Ferrero JC</t>
  </si>
  <si>
    <t>Yan Zi(Chi)</t>
  </si>
  <si>
    <t>Dubois Step.</t>
  </si>
  <si>
    <t>Marrero</t>
  </si>
  <si>
    <t>Crivoi</t>
  </si>
  <si>
    <t>Gilardo</t>
  </si>
  <si>
    <t>Stosur Samantha</t>
  </si>
  <si>
    <t>Jankovic Yelena</t>
  </si>
  <si>
    <t>Dellacqua Casey</t>
  </si>
  <si>
    <t>Barthel Mona</t>
  </si>
  <si>
    <t>Ouanna</t>
  </si>
  <si>
    <t>Decoud</t>
  </si>
  <si>
    <t>Lopez Marc</t>
  </si>
  <si>
    <t>Stepanek Alex</t>
  </si>
  <si>
    <t>Goes Julio</t>
  </si>
  <si>
    <t>Ostoja Marko</t>
  </si>
  <si>
    <t>Lopez-Maeso José</t>
  </si>
  <si>
    <t>Dadillon Bruno</t>
  </si>
  <si>
    <t>Medem Stephan</t>
  </si>
  <si>
    <t>Arguello Roberto</t>
  </si>
  <si>
    <t>Di Laura Carlos</t>
  </si>
  <si>
    <t>Pecci Victor</t>
  </si>
  <si>
    <t>Clavet José</t>
  </si>
  <si>
    <t>Cain Tom</t>
  </si>
  <si>
    <t>Popp Wolfgang</t>
  </si>
  <si>
    <t>Lewis Chris J.</t>
  </si>
  <si>
    <t>Mitchell Matt</t>
  </si>
  <si>
    <t>Alexander John</t>
  </si>
  <si>
    <t>Mustard David</t>
  </si>
  <si>
    <t>Dibley Colin</t>
  </si>
  <si>
    <t>Trickey John</t>
  </si>
  <si>
    <t>Masters Geoff</t>
  </si>
  <si>
    <t>Graham Tony</t>
  </si>
  <si>
    <t>Rocavert Terry</t>
  </si>
  <si>
    <t>Hardie George</t>
  </si>
  <si>
    <t>Kachel Chris</t>
  </si>
  <si>
    <t>Thrupp Peter</t>
  </si>
  <si>
    <t>Doyle Matt</t>
  </si>
  <si>
    <t>Dickson Mark</t>
  </si>
  <si>
    <t>Wooldridge Mark</t>
  </si>
  <si>
    <t>Huck</t>
  </si>
  <si>
    <t>Suarez Navarro</t>
  </si>
  <si>
    <t>Pandzic</t>
  </si>
  <si>
    <t>Pavlyuchenkova</t>
  </si>
  <si>
    <t>Lopez-Jaen</t>
  </si>
  <si>
    <t>Radwanska U.</t>
  </si>
  <si>
    <t>Hrdinova</t>
  </si>
  <si>
    <t>Eaton</t>
  </si>
  <si>
    <t>Van der Merwe</t>
  </si>
  <si>
    <t>Olejniczak</t>
  </si>
  <si>
    <t>Phillips-Moore Barry</t>
  </si>
  <si>
    <t>Pilic Nikola</t>
  </si>
  <si>
    <t>Sodupe Niurka</t>
  </si>
  <si>
    <t>Casale Cristina</t>
  </si>
  <si>
    <t>Yanago Masaki</t>
  </si>
  <si>
    <t>Perez Mariana</t>
  </si>
  <si>
    <t>Mascarin Susan</t>
  </si>
  <si>
    <t>Muhammad</t>
  </si>
  <si>
    <t>Bohli</t>
  </si>
  <si>
    <t>De Heart</t>
  </si>
  <si>
    <t>Evans Br.</t>
  </si>
  <si>
    <t>Ahn</t>
  </si>
  <si>
    <t>Brodsky</t>
  </si>
  <si>
    <t>Lu YH</t>
  </si>
  <si>
    <t xml:space="preserve">Pech Philippe </t>
  </si>
  <si>
    <t>Maurer Andreas</t>
  </si>
  <si>
    <t>Kuchna Patrice</t>
  </si>
  <si>
    <t>Carlsson Kent</t>
  </si>
  <si>
    <t>Hennemann M.</t>
  </si>
  <si>
    <t>Yunis Francisco</t>
  </si>
  <si>
    <t>Osta Eduardo</t>
  </si>
  <si>
    <t>Purcell Mel</t>
  </si>
  <si>
    <t>Zhalavova Strycova</t>
  </si>
  <si>
    <t>Johansson Thomas</t>
  </si>
  <si>
    <t>Philippoussis Mark</t>
  </si>
  <si>
    <t>Clavet Francisco</t>
  </si>
  <si>
    <t>Schalken Sjeng</t>
  </si>
  <si>
    <t>Kucera Karol</t>
  </si>
  <si>
    <t>Costa Albert</t>
  </si>
  <si>
    <t>Tarango Jeff</t>
  </si>
  <si>
    <t>Carlsen Kenneth</t>
  </si>
  <si>
    <t>Bruguera Sergi</t>
  </si>
  <si>
    <t>Siemerink Jan</t>
  </si>
  <si>
    <t>Canas Guillermo</t>
  </si>
  <si>
    <t>Krajicek Austin</t>
  </si>
  <si>
    <t>Duque Martino</t>
  </si>
  <si>
    <t>Minar Jan</t>
  </si>
  <si>
    <t>Minar Ivo</t>
  </si>
  <si>
    <t>Stoppini</t>
  </si>
  <si>
    <t>Groth</t>
  </si>
  <si>
    <t>Ouahab</t>
  </si>
  <si>
    <t>Wejnert</t>
  </si>
  <si>
    <t>Date Krumm</t>
  </si>
  <si>
    <t>Hernandez O.</t>
  </si>
  <si>
    <t>Gimeno Traver</t>
  </si>
  <si>
    <t>Ebelthite</t>
  </si>
  <si>
    <t>De Chaunac</t>
  </si>
  <si>
    <t>#</t>
  </si>
  <si>
    <t>Embree</t>
  </si>
  <si>
    <t>Koellerer</t>
  </si>
  <si>
    <t>Larcher de Brito</t>
  </si>
  <si>
    <t>Gardiner Alvin</t>
  </si>
  <si>
    <t>Phillips Noel</t>
  </si>
  <si>
    <t>Marks John</t>
  </si>
  <si>
    <t>Cohen Jeremy</t>
  </si>
  <si>
    <t>Ruffels Ray</t>
  </si>
  <si>
    <t>Carmichael Bob</t>
  </si>
  <si>
    <t>Roche Tony</t>
  </si>
  <si>
    <t>Davies Phil</t>
  </si>
  <si>
    <t>Caversazio Cathy</t>
  </si>
  <si>
    <t>Bonder Lisa</t>
  </si>
  <si>
    <t>Burgin Elise</t>
  </si>
  <si>
    <t>Smith Anne</t>
  </si>
  <si>
    <t>Birch Sandra</t>
  </si>
  <si>
    <t>Pfaff Eva</t>
  </si>
  <si>
    <t>Rush Gretchen</t>
  </si>
  <si>
    <t>Baranski Renata</t>
  </si>
  <si>
    <t>Bartos Csilla</t>
  </si>
  <si>
    <t>Ferreiro</t>
  </si>
  <si>
    <t>Laisne</t>
  </si>
  <si>
    <t>Feuerstein</t>
  </si>
  <si>
    <t>Mayer Leonardo</t>
  </si>
  <si>
    <t>Proisy Patrick</t>
  </si>
  <si>
    <t>Restrepo Javier</t>
  </si>
  <si>
    <t>Hutka Pavel</t>
  </si>
  <si>
    <t>Vizcaino Roberto</t>
  </si>
  <si>
    <t>Zugarelli Antonio</t>
  </si>
  <si>
    <t>Dominguez Patrice</t>
  </si>
  <si>
    <t>Magnelli Vittorio</t>
  </si>
  <si>
    <t>Sanders Louk</t>
  </si>
  <si>
    <t>Norback Jan</t>
  </si>
  <si>
    <t>Mir Miguel</t>
  </si>
  <si>
    <t>Naegelen Denis</t>
  </si>
  <si>
    <t>Hrebec Jiri</t>
  </si>
  <si>
    <t>Dalla-Fontana Fern.</t>
  </si>
  <si>
    <t>Tabara</t>
  </si>
  <si>
    <t>Enqvist</t>
  </si>
  <si>
    <t>Garcia Adrian</t>
  </si>
  <si>
    <t>Dupuis A.</t>
  </si>
  <si>
    <t>Sherwood</t>
  </si>
  <si>
    <t>Calatrava</t>
  </si>
  <si>
    <t>Llewellyn</t>
  </si>
  <si>
    <t>Bohmova</t>
  </si>
  <si>
    <t>Klaschka</t>
  </si>
  <si>
    <t>Schaul</t>
  </si>
  <si>
    <t>Weingartner</t>
  </si>
  <si>
    <t>O'Donoghue</t>
  </si>
  <si>
    <t>Janes A.</t>
  </si>
  <si>
    <t>Costa A.</t>
  </si>
  <si>
    <t>Sanchez Munoz</t>
  </si>
  <si>
    <t>Tenconi</t>
  </si>
  <si>
    <t>Andrieux</t>
  </si>
  <si>
    <t>Prusova</t>
  </si>
  <si>
    <t>Pendula</t>
  </si>
  <si>
    <t>Grossman Ann</t>
  </si>
  <si>
    <t>Park Seon Young</t>
  </si>
  <si>
    <t>Van Lottum Noelle</t>
  </si>
  <si>
    <t>Alcazar Ana</t>
  </si>
  <si>
    <t>Husarova Janette</t>
  </si>
  <si>
    <t>Dhenin Caroline</t>
  </si>
  <si>
    <t>Cecchini Sandra</t>
  </si>
  <si>
    <t>Probst Wiltrud</t>
  </si>
  <si>
    <t>Klösel Sandra</t>
  </si>
  <si>
    <t>Berger Segolene</t>
  </si>
  <si>
    <t>Lamarre Magali</t>
  </si>
  <si>
    <t>Jugic Salkic</t>
  </si>
  <si>
    <t>Schalken</t>
  </si>
  <si>
    <t>Baccanello</t>
  </si>
  <si>
    <t>Rousseau Capu.</t>
  </si>
  <si>
    <t>Welford</t>
  </si>
  <si>
    <t>Nan Nan Liu</t>
  </si>
  <si>
    <t>Gubasci</t>
  </si>
  <si>
    <t>Austin Jeff</t>
  </si>
  <si>
    <t>Graebner Clark</t>
  </si>
  <si>
    <t>Soear Nikola</t>
  </si>
  <si>
    <t>Kurhajcova</t>
  </si>
  <si>
    <t>Kapros</t>
  </si>
  <si>
    <t>Gonzalez S.</t>
  </si>
  <si>
    <t>Gregorc</t>
  </si>
  <si>
    <t>Silva N.</t>
  </si>
  <si>
    <t>Kulikova</t>
  </si>
  <si>
    <t>Peskiric</t>
  </si>
  <si>
    <t>Stoop</t>
  </si>
  <si>
    <t>Ghedin</t>
  </si>
  <si>
    <t>Kucova</t>
  </si>
  <si>
    <t>Elsner</t>
  </si>
  <si>
    <t>Van Scheppingen</t>
  </si>
  <si>
    <t>Di Pasquale</t>
  </si>
  <si>
    <t>Ferreira W.</t>
  </si>
  <si>
    <t>Hippensteel</t>
  </si>
  <si>
    <t>Leaycraft Donni</t>
  </si>
  <si>
    <t>Doumbia Yahiya</t>
  </si>
  <si>
    <t>Johnson Philip</t>
  </si>
  <si>
    <t>Moreno Agustin</t>
  </si>
  <si>
    <t>Nido Miguel</t>
  </si>
  <si>
    <t>Schmidt Richard</t>
  </si>
  <si>
    <t>Cassidy Dan</t>
  </si>
  <si>
    <t>Rahnasto Olli</t>
  </si>
  <si>
    <t>Frawley John</t>
  </si>
  <si>
    <t>Heuberger</t>
  </si>
  <si>
    <t>Martin Todd</t>
  </si>
  <si>
    <t>Widjaja</t>
  </si>
  <si>
    <t>Mc Cain</t>
  </si>
  <si>
    <t>Uberoi</t>
  </si>
  <si>
    <t>Ashley T.</t>
  </si>
  <si>
    <t>Casanova</t>
  </si>
  <si>
    <t>Liu Amber</t>
  </si>
  <si>
    <t>Maleeva Magd.</t>
  </si>
  <si>
    <t>Knowle J.</t>
  </si>
  <si>
    <t>Stefanki Larry</t>
  </si>
  <si>
    <t>Bale Stuart</t>
  </si>
  <si>
    <t>Tyson Desmond</t>
  </si>
  <si>
    <t>Eriksson Stefan</t>
  </si>
  <si>
    <t>Sadri John</t>
  </si>
  <si>
    <t>Avendano Juan</t>
  </si>
  <si>
    <t>De Miguel David</t>
  </si>
  <si>
    <t>Amritraj Vijay</t>
  </si>
  <si>
    <t>Stadler Roland</t>
  </si>
  <si>
    <t>Carlsson Peter</t>
  </si>
  <si>
    <t>Willenborg Blaine</t>
  </si>
  <si>
    <t>Pham Thierry</t>
  </si>
  <si>
    <t>Parmar</t>
  </si>
  <si>
    <t>Weiner G.</t>
  </si>
  <si>
    <t>Boutter</t>
  </si>
  <si>
    <t>Van Lottum</t>
  </si>
  <si>
    <t>Blanco Galo</t>
  </si>
  <si>
    <t>Delgado R.</t>
  </si>
  <si>
    <t>Pescosolido</t>
  </si>
  <si>
    <t>Navarro (Pastor) I</t>
  </si>
  <si>
    <t>Schultz Brenda</t>
  </si>
  <si>
    <t>Curutchet E.</t>
  </si>
  <si>
    <t>Ghirardi Lea</t>
  </si>
  <si>
    <t>Krasnoroutskaya</t>
  </si>
  <si>
    <t>Perry S.</t>
  </si>
  <si>
    <t>Sun TT</t>
  </si>
  <si>
    <t>Mikaelian</t>
  </si>
  <si>
    <t>Kim K.</t>
  </si>
  <si>
    <t>Vacek J.</t>
  </si>
  <si>
    <t>Carlsen K.</t>
  </si>
  <si>
    <t>Voltchkov</t>
  </si>
  <si>
    <t>Robert Stéph.</t>
  </si>
  <si>
    <t>Jeanpierre J.</t>
  </si>
  <si>
    <t>Portas A.</t>
  </si>
  <si>
    <t>Vahaly</t>
  </si>
  <si>
    <t>Mamiit</t>
  </si>
  <si>
    <t>Kutsenko</t>
  </si>
  <si>
    <t>Lukaszewicz</t>
  </si>
  <si>
    <t>Dragomir-Ilie</t>
  </si>
  <si>
    <t>Chuang CJ</t>
  </si>
  <si>
    <t>Serra Zanetti Adr.</t>
  </si>
  <si>
    <t>Torrens Valero</t>
  </si>
  <si>
    <t>Svensson Asa</t>
  </si>
  <si>
    <t>Vinciguerra</t>
  </si>
  <si>
    <t>Guse Kerry-Anne</t>
  </si>
  <si>
    <t>Watanabe Jolene</t>
  </si>
  <si>
    <t>Obziler Tzipora</t>
  </si>
  <si>
    <t>Dechaume Alexia</t>
  </si>
  <si>
    <t>McShea Lisa</t>
  </si>
  <si>
    <t>Abel M.</t>
  </si>
  <si>
    <t>Yim R.</t>
  </si>
  <si>
    <t>Squillari</t>
  </si>
  <si>
    <t>Sanchez D.</t>
  </si>
  <si>
    <t>Norman Magnus</t>
  </si>
  <si>
    <t>Taylor Sarah</t>
  </si>
  <si>
    <t>Lastra G.</t>
  </si>
  <si>
    <t>Pistolesi</t>
  </si>
  <si>
    <t>Scott Gene</t>
  </si>
  <si>
    <t>Rasgado Joaquim Jr</t>
  </si>
  <si>
    <t>Kanter Dave</t>
  </si>
  <si>
    <t>Loyo-Mayo Joaquin</t>
  </si>
  <si>
    <t>Stilwell Graham</t>
  </si>
  <si>
    <t>Davis Jill</t>
  </si>
  <si>
    <t>Roesch</t>
  </si>
  <si>
    <t>Cho YJ</t>
  </si>
  <si>
    <t>Fislova</t>
  </si>
  <si>
    <t>Matevzic</t>
  </si>
  <si>
    <t>Gehrlein</t>
  </si>
  <si>
    <t>Jones Kim</t>
  </si>
  <si>
    <t>Logar</t>
  </si>
  <si>
    <t>Parra (Santoja)</t>
  </si>
  <si>
    <t>Kratochvil</t>
  </si>
  <si>
    <t>Moraing Heiner</t>
  </si>
  <si>
    <t>Acuna Ricardo</t>
  </si>
  <si>
    <t>Whichello Richard</t>
  </si>
  <si>
    <t>Shaw Steve</t>
  </si>
  <si>
    <t>Stenlund Ulf</t>
  </si>
  <si>
    <t>Lindgren Peter</t>
  </si>
  <si>
    <t>Fichardt Gustav</t>
  </si>
  <si>
    <t>Jonsson-Raaholt Amy</t>
  </si>
  <si>
    <t>Thompson Clare</t>
  </si>
  <si>
    <t>Jung Pamela</t>
  </si>
  <si>
    <t>Bartlett Lindsay</t>
  </si>
  <si>
    <t>Hansel Dee-Ann</t>
  </si>
  <si>
    <t>Adams Xanthe</t>
  </si>
  <si>
    <t>Moreno Paulette</t>
  </si>
  <si>
    <t>der Torre Van</t>
  </si>
  <si>
    <t>Jausovec Mima</t>
  </si>
  <si>
    <t>Tobin-Evans Amanda</t>
  </si>
  <si>
    <t>Deed Karen</t>
  </si>
  <si>
    <t>Goodling Jennifer</t>
  </si>
  <si>
    <t>Rickett Katie</t>
  </si>
  <si>
    <t>Galphin Elizabeth</t>
  </si>
  <si>
    <t>Smith Paula</t>
  </si>
  <si>
    <t>Okagawa Emiko</t>
  </si>
  <si>
    <t>Reynolds Candy</t>
  </si>
  <si>
    <t>Keppeler Petra</t>
  </si>
  <si>
    <t>Vanier Corinne</t>
  </si>
  <si>
    <t>Skuherska Marcela</t>
  </si>
  <si>
    <t>Brown Melissa</t>
  </si>
  <si>
    <t>Casale Pam</t>
  </si>
  <si>
    <t>Scott Alison</t>
  </si>
  <si>
    <t>Faulkner Stéphanie</t>
  </si>
  <si>
    <t>Nelson Vicky</t>
  </si>
  <si>
    <t>McGregor Cynthia</t>
  </si>
  <si>
    <t>Schwartz Amy</t>
  </si>
  <si>
    <t>Norris Sherri</t>
  </si>
  <si>
    <t>Croft Annabel</t>
  </si>
  <si>
    <t>Savides Stéphanie</t>
  </si>
  <si>
    <t>Mochizuki Tina</t>
  </si>
  <si>
    <t>Golder Jamie</t>
  </si>
  <si>
    <t>Wood Wendy</t>
  </si>
  <si>
    <t>Fernandez Anna-Maria</t>
  </si>
  <si>
    <t>Navratil Jaroslav</t>
  </si>
  <si>
    <t>Goodall Jason</t>
  </si>
  <si>
    <t>Van Boeckel Huub</t>
  </si>
  <si>
    <t>Felgate David</t>
  </si>
  <si>
    <t>Niemeyer</t>
  </si>
  <si>
    <t>Mertinak</t>
  </si>
  <si>
    <t>Krajan</t>
  </si>
  <si>
    <t>Hrozenska</t>
  </si>
  <si>
    <t>Koulikovskaya</t>
  </si>
  <si>
    <t>Lee Janet</t>
  </si>
  <si>
    <t>Lapentti G.</t>
  </si>
  <si>
    <t>Coutelot</t>
  </si>
  <si>
    <t>Browne</t>
  </si>
  <si>
    <t>Chang Michael</t>
  </si>
  <si>
    <t>Delfino</t>
  </si>
  <si>
    <t>Savolt</t>
  </si>
  <si>
    <t>Gamonal</t>
  </si>
  <si>
    <t>Rios Marcelo</t>
  </si>
  <si>
    <t>Prakusya</t>
  </si>
  <si>
    <t>Laurendon</t>
  </si>
  <si>
    <t>Dulon</t>
  </si>
  <si>
    <t>Gussoni</t>
  </si>
  <si>
    <t>Beigbeder</t>
  </si>
  <si>
    <t>Gremelmayer Denis</t>
  </si>
  <si>
    <t>Ramirez Hidalgo Ruben</t>
  </si>
  <si>
    <t>Bellucci Thomasz</t>
  </si>
  <si>
    <t>Davydenko Nicolas</t>
  </si>
  <si>
    <t>Kohlschreiber Philipp</t>
  </si>
  <si>
    <t>Roger Vasselin E.</t>
  </si>
  <si>
    <t>Sweeting Rian</t>
  </si>
  <si>
    <t>Wawrinka Stanislas</t>
  </si>
  <si>
    <t>Stakhovski Sergiy</t>
  </si>
  <si>
    <t>Nadal Rafael</t>
  </si>
  <si>
    <t>Del Potro Juan M.</t>
  </si>
  <si>
    <t>Berdych Tom</t>
  </si>
  <si>
    <t>Safin Marat</t>
  </si>
  <si>
    <t>Zemlja Grega</t>
  </si>
  <si>
    <t>Wozniak Alexand.</t>
  </si>
  <si>
    <t>Arvidson Sofia</t>
  </si>
  <si>
    <t>Makarova Ekater.</t>
  </si>
  <si>
    <t>Webley-Smith Emi</t>
  </si>
  <si>
    <t>Mattek Beth.</t>
  </si>
  <si>
    <t>Hantuchova Daniel</t>
  </si>
  <si>
    <t>Cibulkova Domin.</t>
  </si>
  <si>
    <t>Hercocq Polona</t>
  </si>
  <si>
    <t>Wickmayer Janina</t>
  </si>
  <si>
    <t>Mouhtassine</t>
  </si>
  <si>
    <t>Lefevre Sophie</t>
  </si>
  <si>
    <t>Larsson Magnus</t>
  </si>
  <si>
    <t>Reid T.</t>
  </si>
  <si>
    <t>Vanek J.</t>
  </si>
  <si>
    <t>Diaz Jacobo</t>
  </si>
  <si>
    <t>Henry Ryan</t>
  </si>
  <si>
    <t>Balcells</t>
  </si>
  <si>
    <t>Brasington</t>
  </si>
  <si>
    <t>Daniel Marcos</t>
  </si>
  <si>
    <t>Gaudenzi</t>
  </si>
  <si>
    <t>Kim Alex</t>
  </si>
  <si>
    <t>Morrison Jeff</t>
  </si>
  <si>
    <t>Motomura</t>
  </si>
  <si>
    <t>Krajicek Richard</t>
  </si>
  <si>
    <t>Campbell Craig</t>
  </si>
  <si>
    <t>Novak Jiri</t>
  </si>
  <si>
    <t>Szili Adriana</t>
  </si>
  <si>
    <t>Dyrberg E.</t>
  </si>
  <si>
    <t>Lukaev</t>
  </si>
  <si>
    <t>Saoudi Slimane</t>
  </si>
  <si>
    <t>Taino Eric</t>
  </si>
  <si>
    <t>Boeker</t>
  </si>
  <si>
    <t>Etlis Gaston</t>
  </si>
  <si>
    <t>Rippner Bree</t>
  </si>
  <si>
    <t>Baker A.</t>
  </si>
  <si>
    <t>Geznenge</t>
  </si>
  <si>
    <t>Sanchez Vicario</t>
  </si>
  <si>
    <t>Bielek</t>
  </si>
  <si>
    <t>Mi-Ra Yeon</t>
  </si>
  <si>
    <t>Podkolzina</t>
  </si>
  <si>
    <t>Mackin A.</t>
  </si>
  <si>
    <t>Godwin Neville</t>
  </si>
  <si>
    <t>Bachelot JF</t>
  </si>
  <si>
    <t>Bower Justin</t>
  </si>
  <si>
    <t>Thomann N.</t>
  </si>
  <si>
    <t>Nunez Juan</t>
  </si>
  <si>
    <t>Jagerman Nicole</t>
  </si>
  <si>
    <t>Kuhlman Caroline</t>
  </si>
  <si>
    <t>Van Rensburg Dinky</t>
  </si>
  <si>
    <t>Kelesi Helen</t>
  </si>
  <si>
    <t>Cunningham Carrie</t>
  </si>
  <si>
    <t>Bryukhovets Elena</t>
  </si>
  <si>
    <t>Steven Julie</t>
  </si>
  <si>
    <t>Lettiere Angela</t>
  </si>
  <si>
    <t>Mall Anne</t>
  </si>
  <si>
    <t>Price Tessa</t>
  </si>
  <si>
    <t>Grossi Marzia</t>
  </si>
  <si>
    <t>Tedjakusuma Roma</t>
  </si>
  <si>
    <t>Sandin Lena</t>
  </si>
  <si>
    <t>Gilbert Dana</t>
  </si>
  <si>
    <t>Forood Lele</t>
  </si>
  <si>
    <t>Tomanova Renata</t>
  </si>
  <si>
    <t>Hepner Jean</t>
  </si>
  <si>
    <t>duPont Laura</t>
  </si>
  <si>
    <t>Hallquist Barbara</t>
  </si>
  <si>
    <t>Blackwell Phyllis</t>
  </si>
  <si>
    <t>Lee Duk-Hee</t>
  </si>
  <si>
    <t>Forman Anne</t>
  </si>
  <si>
    <t>O'Neill Chris</t>
  </si>
  <si>
    <t>Lewis Trey</t>
  </si>
  <si>
    <t>Randall Bernadette</t>
  </si>
  <si>
    <t>Gregory Nerida</t>
  </si>
  <si>
    <t>Remilton-Ward Brenda</t>
  </si>
  <si>
    <t>Drury Cathy</t>
  </si>
  <si>
    <t>Jevans Debbie</t>
  </si>
  <si>
    <t>Dries Cornelia</t>
  </si>
  <si>
    <t>Crowe Heather</t>
  </si>
  <si>
    <t>Prayer Jane</t>
  </si>
  <si>
    <t>Blount Rene</t>
  </si>
  <si>
    <t>King Billie Jean</t>
  </si>
  <si>
    <t>Pasquale Claudia</t>
  </si>
  <si>
    <t>Freeman Debbie</t>
  </si>
  <si>
    <t>Smylie Elizabeth</t>
  </si>
  <si>
    <t>Field Louise</t>
  </si>
  <si>
    <t>Wegink Claire</t>
  </si>
  <si>
    <t>Javer Monique</t>
  </si>
  <si>
    <t>Byrne Jenny</t>
  </si>
  <si>
    <t>Quentrec Karine</t>
  </si>
  <si>
    <t>Strnadova Andrea</t>
  </si>
  <si>
    <t>Dupasquier Ivan</t>
  </si>
  <si>
    <t>Fishbach Mike</t>
  </si>
  <si>
    <t>Fernandez Ernie</t>
  </si>
  <si>
    <t>Docherty Steve</t>
  </si>
  <si>
    <t>James John</t>
  </si>
  <si>
    <t>Nichols Bruce</t>
  </si>
  <si>
    <t>Segal Derek</t>
  </si>
  <si>
    <t>Delaney Chris</t>
  </si>
  <si>
    <t>Van Dillen Erik</t>
  </si>
  <si>
    <t>Benson John</t>
  </si>
  <si>
    <t>Borg Bjorn</t>
  </si>
  <si>
    <t>Gunthardt Markus</t>
  </si>
  <si>
    <t>Hipfl Markus</t>
  </si>
  <si>
    <t>Stoliarov A.</t>
  </si>
  <si>
    <t>Golovanov</t>
  </si>
  <si>
    <t>Simoni Alexandre</t>
  </si>
  <si>
    <t>Cowan Barry</t>
  </si>
  <si>
    <t>Jones Greg</t>
  </si>
  <si>
    <t>Nielsen Frederik</t>
  </si>
  <si>
    <t>Mitchell Benjamin</t>
  </si>
  <si>
    <t>Gojowczyk Peter</t>
  </si>
  <si>
    <t>Kudla Denis</t>
  </si>
  <si>
    <t>Schimper Karin</t>
  </si>
  <si>
    <t>Eldredge Leigh-Anne</t>
  </si>
  <si>
    <t>Yanagi Masako</t>
  </si>
  <si>
    <t>Lara Marcello</t>
  </si>
  <si>
    <t>McMillan Frew</t>
  </si>
  <si>
    <t>Hewitt Bob</t>
  </si>
  <si>
    <t>Villagran Adriana</t>
  </si>
  <si>
    <t>Casati Michelle</t>
  </si>
  <si>
    <t>Frankl Silke</t>
  </si>
  <si>
    <t>Farrell Diane</t>
  </si>
  <si>
    <t>Spain-Short Lisa</t>
  </si>
  <si>
    <t>Brown Amanda</t>
  </si>
  <si>
    <t>Coles Glynis</t>
  </si>
  <si>
    <t>Tacon Joy</t>
  </si>
  <si>
    <t>Dahlstrom Helena</t>
  </si>
  <si>
    <t>Strachonova Hana</t>
  </si>
  <si>
    <t>Whytcross Pam</t>
  </si>
  <si>
    <t>Guery Béatrice</t>
  </si>
  <si>
    <t>Simon-Glinel Brigitte</t>
  </si>
  <si>
    <t>Giussani Liliana</t>
  </si>
  <si>
    <t>Rollinson Susan</t>
  </si>
  <si>
    <t>Preyer Jane</t>
  </si>
  <si>
    <t>Thibault Frédérique</t>
  </si>
  <si>
    <t>Rossi Barbara</t>
  </si>
  <si>
    <t>Goolagong Evonne</t>
  </si>
  <si>
    <t>Staunton Kim</t>
  </si>
  <si>
    <t>Ploetz Hans-Joachim</t>
  </si>
  <si>
    <t>Volkov Anatoli</t>
  </si>
  <si>
    <t>Chanfreau Jean-B.</t>
  </si>
  <si>
    <t>Castanon José</t>
  </si>
  <si>
    <t>Toci Piero</t>
  </si>
  <si>
    <t>Ovici Toma</t>
  </si>
  <si>
    <t>Baranyi Szabolcz</t>
  </si>
  <si>
    <t>Barclay Jean-Claude</t>
  </si>
  <si>
    <t>Santeiu Ionel</t>
  </si>
  <si>
    <t>Niedzwiedzki Jacek</t>
  </si>
  <si>
    <t>Gentil Fernando</t>
  </si>
  <si>
    <t>Korpas Attila</t>
  </si>
  <si>
    <t>Szoke Peter</t>
  </si>
  <si>
    <t>Dowdeswell Roger</t>
  </si>
  <si>
    <t>Harford Tanya</t>
  </si>
  <si>
    <t>Desfor Diane</t>
  </si>
  <si>
    <t>Neumanova Marie</t>
  </si>
  <si>
    <t>Jones Elizabeth</t>
  </si>
  <si>
    <t>Ohaco Germaine</t>
  </si>
  <si>
    <t>Stöve Betty</t>
  </si>
  <si>
    <t>Neviaser Nancy</t>
  </si>
  <si>
    <t>Margolin Stacy</t>
  </si>
  <si>
    <t>Henry Kelly</t>
  </si>
  <si>
    <t>Lightbody Ellinore</t>
  </si>
  <si>
    <t>Blackwood Marjorie</t>
  </si>
  <si>
    <t>Gordon Liz</t>
  </si>
  <si>
    <t>Dawson Tony</t>
  </si>
  <si>
    <t>Prineas Mike</t>
  </si>
  <si>
    <t>Hiskins Ken</t>
  </si>
  <si>
    <t>Doerner Peter</t>
  </si>
  <si>
    <t>Sakai Toshiro</t>
  </si>
  <si>
    <t>Segura Spencer</t>
  </si>
  <si>
    <t>Myers Stephen</t>
  </si>
  <si>
    <t>Bowrey Bill</t>
  </si>
  <si>
    <t>Kato Sachio</t>
  </si>
  <si>
    <t>Perkins Greg</t>
  </si>
  <si>
    <t>Hirai Kenichi</t>
  </si>
  <si>
    <t>Eastburn John</t>
  </si>
  <si>
    <t>Stojovic Dragan</t>
  </si>
  <si>
    <t>Keldie Ray</t>
  </si>
  <si>
    <t>Stubs Colin</t>
  </si>
  <si>
    <t>Fancutt Trevor</t>
  </si>
  <si>
    <t>Braun Greg</t>
  </si>
  <si>
    <t>Villiger Isabelle</t>
  </si>
  <si>
    <t>Riedel Iris</t>
  </si>
  <si>
    <t>Sherriff Gail</t>
  </si>
  <si>
    <t>Appel Elly</t>
  </si>
  <si>
    <t>Gabriel Ann</t>
  </si>
  <si>
    <t>Saliba Sue</t>
  </si>
  <si>
    <t>Dell Dick</t>
  </si>
  <si>
    <t>Davidson Owen</t>
  </si>
  <si>
    <t>Cornejo Armando</t>
  </si>
  <si>
    <t>Barth Roy</t>
  </si>
  <si>
    <t>Edlefsen Tom</t>
  </si>
  <si>
    <t>Fletcher Ian</t>
  </si>
  <si>
    <t>Turner Steven</t>
  </si>
  <si>
    <t>Ryan Terry</t>
  </si>
  <si>
    <t>Messmer Steve</t>
  </si>
  <si>
    <t>Ulrich Torben</t>
  </si>
  <si>
    <t>Tavares Luis Felipe</t>
  </si>
  <si>
    <t>Marcie Louie</t>
  </si>
  <si>
    <t>Hutnick Felicia</t>
  </si>
  <si>
    <t>McInerney Sheila</t>
  </si>
  <si>
    <t>Little Elizabeth</t>
  </si>
  <si>
    <t>McCallum Roberta</t>
  </si>
  <si>
    <t>Doherty Lisa</t>
  </si>
  <si>
    <t>Sato Naoko</t>
  </si>
  <si>
    <t>Portman Joyce</t>
  </si>
  <si>
    <t>Duvall Jeanne</t>
  </si>
  <si>
    <t>Gordon Lucy</t>
  </si>
  <si>
    <t>Appelbaum Jody</t>
  </si>
  <si>
    <t>Stuart Betty-Ann</t>
  </si>
  <si>
    <t>Baily Carol Lynn</t>
  </si>
  <si>
    <t>Whitmore Andrea</t>
  </si>
  <si>
    <t>Morse Lindsay</t>
  </si>
  <si>
    <t>Gerulaitis Ruta</t>
  </si>
  <si>
    <t>Klein Beatrix</t>
  </si>
  <si>
    <t>Richards Renee</t>
  </si>
  <si>
    <t>Jaeger Susie</t>
  </si>
  <si>
    <t>Charles Lesley</t>
  </si>
  <si>
    <t>Cooper Anthea</t>
  </si>
  <si>
    <t>Langela Glaucia</t>
  </si>
  <si>
    <t>Wikstedt Mimi</t>
  </si>
  <si>
    <t>Bohm Nina</t>
  </si>
  <si>
    <t>Casabianca Claudia</t>
  </si>
  <si>
    <t>Min Grace</t>
  </si>
  <si>
    <t>Puig Monica</t>
  </si>
  <si>
    <t>Maria Tatiana</t>
  </si>
  <si>
    <t>Bouchard Eugénie</t>
  </si>
  <si>
    <t>Pouille Lucas</t>
  </si>
  <si>
    <t>Kouznetsov Alex</t>
  </si>
  <si>
    <t>Vesely Jiri</t>
  </si>
  <si>
    <t>Kouznetsov Andrey</t>
  </si>
  <si>
    <t>Delbonis Federico</t>
  </si>
  <si>
    <t>Alund Martin</t>
  </si>
  <si>
    <t>Struff Jan-Lennard</t>
  </si>
  <si>
    <t>Kyrgios Nick</t>
  </si>
  <si>
    <t>Carreno-Busta Pablo</t>
  </si>
  <si>
    <t>Nowicki Tadeusz</t>
  </si>
  <si>
    <t>Kanderal Petr</t>
  </si>
  <si>
    <t>Maud Robert</t>
  </si>
  <si>
    <t>Seegers Rayno</t>
  </si>
  <si>
    <t>Johansson Leif</t>
  </si>
  <si>
    <t>Kakoulia Teimuraz</t>
  </si>
  <si>
    <t>Gulley Karen</t>
  </si>
  <si>
    <t>Cabeza Candela E.</t>
  </si>
  <si>
    <t>Murray Samantha</t>
  </si>
  <si>
    <t>Tomljanovic Ajla</t>
  </si>
  <si>
    <t>Reid Matt</t>
  </si>
  <si>
    <t>Edmund Kyle</t>
  </si>
  <si>
    <t>Knittel Bastian</t>
  </si>
  <si>
    <t>Elias Gastao</t>
  </si>
  <si>
    <t>Witthoeft Carina</t>
  </si>
  <si>
    <t>Pouchkova Olga</t>
  </si>
  <si>
    <t>Moore Tara</t>
  </si>
  <si>
    <t>Schutte Nanette</t>
  </si>
  <si>
    <t>Perea-Alcala Carmen</t>
  </si>
  <si>
    <t>Franch Caroline</t>
  </si>
  <si>
    <t>Gurdal Michele</t>
  </si>
  <si>
    <t>Lutten Helga</t>
  </si>
  <si>
    <t>Hombergen Patrick</t>
  </si>
  <si>
    <t>Rodriguez Patricio</t>
  </si>
  <si>
    <t>Jovanovic Boro</t>
  </si>
  <si>
    <t>Gavorielle Marcu</t>
  </si>
  <si>
    <t>Lovera Jean</t>
  </si>
  <si>
    <t>Leclercq Michel</t>
  </si>
  <si>
    <t>Faulk Steve</t>
  </si>
  <si>
    <t>Iqbal Munawar</t>
  </si>
  <si>
    <t>Bernasconi Thierry</t>
  </si>
  <si>
    <t>Franchitti Vincenzo</t>
  </si>
  <si>
    <t>Rouyer Jean-Loup</t>
  </si>
  <si>
    <t>Joly Pierre</t>
  </si>
  <si>
    <t>Machan Robert</t>
  </si>
  <si>
    <t>Laimina Omar</t>
  </si>
  <si>
    <t>Di Matteo Ezio</t>
  </si>
  <si>
    <t>Russell D Richard</t>
  </si>
  <si>
    <t>Claitte Maurice</t>
  </si>
  <si>
    <t>Stratton Jane</t>
  </si>
  <si>
    <t>Morrison Dianne</t>
  </si>
  <si>
    <t>Redondo Marita</t>
  </si>
  <si>
    <t>Stevens Greer</t>
  </si>
  <si>
    <t>Joueuse Inconnue</t>
  </si>
  <si>
    <t>Newberry Janet</t>
  </si>
  <si>
    <t>Hantze Karen</t>
  </si>
  <si>
    <t>Liess Zenda</t>
  </si>
  <si>
    <t>Stoll Caroline</t>
  </si>
  <si>
    <t>Simionescu Mariana</t>
  </si>
  <si>
    <t>Kloss Ilana</t>
  </si>
  <si>
    <t>Fox Rayni</t>
  </si>
  <si>
    <t>Carillo Mary</t>
  </si>
  <si>
    <t>May Kathy</t>
  </si>
  <si>
    <t>Anliot Helen</t>
  </si>
  <si>
    <t>Geeves Linda</t>
  </si>
  <si>
    <t>Walker Jenny</t>
  </si>
  <si>
    <t>Mihai Florenta</t>
  </si>
  <si>
    <t>Casey Robert</t>
  </si>
  <si>
    <t>Roepcke Thies</t>
  </si>
  <si>
    <t>Thamin Jacques</t>
  </si>
  <si>
    <t>Phillips Michael</t>
  </si>
  <si>
    <t>Hordijk Jan</t>
  </si>
  <si>
    <t>Ponte Felix</t>
  </si>
  <si>
    <t>Hammond Anthony</t>
  </si>
  <si>
    <t>Trevor Allan</t>
  </si>
  <si>
    <t>Battad Andres</t>
  </si>
  <si>
    <t>Meyers Stephen</t>
  </si>
  <si>
    <t>Senior Max</t>
  </si>
  <si>
    <t>Parker Larry</t>
  </si>
  <si>
    <t>Cooper John</t>
  </si>
  <si>
    <t>Meyer Jean-Paul</t>
  </si>
  <si>
    <t>Beillan Dominique</t>
  </si>
  <si>
    <t>Catton Brenda</t>
  </si>
  <si>
    <t>Evers Diane</t>
  </si>
  <si>
    <t>Newton Chris</t>
  </si>
  <si>
    <t>Louie Marcie</t>
  </si>
  <si>
    <t>Cassell Linda</t>
  </si>
  <si>
    <t>Pratt Keryn</t>
  </si>
  <si>
    <t>Yates Miranda</t>
  </si>
  <si>
    <t>Gourlay Helen</t>
  </si>
  <si>
    <t>Carrington Arthur</t>
  </si>
  <si>
    <t>Higgins William</t>
  </si>
  <si>
    <t>Froehling Frank</t>
  </si>
  <si>
    <t>Crookenden Ian</t>
  </si>
  <si>
    <t>McKinley Robert</t>
  </si>
  <si>
    <t>Siegel Steve</t>
  </si>
  <si>
    <t>Fitzgibbon Herb</t>
  </si>
  <si>
    <t>Gonzales Richard Pancho</t>
  </si>
  <si>
    <t>Fillol Jaime Sr</t>
  </si>
  <si>
    <t>Siegel Linda</t>
  </si>
  <si>
    <t>Anthony Julie</t>
  </si>
  <si>
    <t>Marzano Daniela</t>
  </si>
  <si>
    <t>Reid Kerry</t>
  </si>
  <si>
    <t>Sieler Cynthia</t>
  </si>
  <si>
    <t>Durr Francoise</t>
  </si>
  <si>
    <t>Cuypers Brigitte</t>
  </si>
  <si>
    <t>Olivetti Albano</t>
  </si>
  <si>
    <t>Martin Andrej</t>
  </si>
  <si>
    <t>Krunic Aleksandra</t>
  </si>
  <si>
    <t>Fichman Sharon</t>
  </si>
  <si>
    <t>Fabbiano Thomas</t>
  </si>
  <si>
    <t>Altamirano Collin</t>
  </si>
  <si>
    <t>Duan Yinq Yinq</t>
  </si>
  <si>
    <t>Simmonds Chanel</t>
  </si>
  <si>
    <t>Rogowska Olivia</t>
  </si>
  <si>
    <t>Vickery Sachia</t>
  </si>
  <si>
    <t>Sanchez Maria</t>
  </si>
  <si>
    <t>Gonzalez Viviana</t>
  </si>
  <si>
    <t>Kruger Maryse</t>
  </si>
  <si>
    <t>Ebbinghaus Katja</t>
  </si>
  <si>
    <t>Baker Brian</t>
  </si>
  <si>
    <t>Louie Peanut</t>
  </si>
  <si>
    <t>Antonoplis Lea</t>
  </si>
  <si>
    <t>Pakker Mariette</t>
  </si>
  <si>
    <t>Thompson Belinda</t>
  </si>
  <si>
    <t>Meyer Carrie</t>
  </si>
  <si>
    <t>Tyler-Wilson Michelle</t>
  </si>
  <si>
    <t>Siviter Phil</t>
  </si>
  <si>
    <t>Misra Gaurav</t>
  </si>
  <si>
    <t>Gulyas Istvan</t>
  </si>
  <si>
    <t>Collins Mike</t>
  </si>
  <si>
    <t>Pietrangeli Nicola</t>
  </si>
  <si>
    <t>McHugo Colin</t>
  </si>
  <si>
    <t>Matthews Stanley</t>
  </si>
  <si>
    <t>McDonald Allan</t>
  </si>
  <si>
    <t>Walthall Pancho</t>
  </si>
  <si>
    <t>Mukerjea Chiradip</t>
  </si>
  <si>
    <t>Engert Hans</t>
  </si>
  <si>
    <t>Stock Robert</t>
  </si>
  <si>
    <t>Likhachev Sergei</t>
  </si>
  <si>
    <t>Karp Tom</t>
  </si>
  <si>
    <t>Clifton John</t>
  </si>
  <si>
    <t>Kiyoski Tanabe</t>
  </si>
  <si>
    <t>Peebles Greg</t>
  </si>
  <si>
    <t>Lall Premjit</t>
  </si>
  <si>
    <t>Bleckinger Dan</t>
  </si>
  <si>
    <t>Russo Gene</t>
  </si>
  <si>
    <t>Chavez Roberto</t>
  </si>
  <si>
    <t>Pokorny Peter</t>
  </si>
  <si>
    <t>Turnbull Harry</t>
  </si>
  <si>
    <t>Pugayev Konstantin</t>
  </si>
  <si>
    <t>Meer Saeed</t>
  </si>
  <si>
    <t>Mukerjea Jaidip</t>
  </si>
  <si>
    <t>Zuleta Eduardo</t>
  </si>
  <si>
    <t>Buwalda Ricky</t>
  </si>
  <si>
    <t>Curtis Peter</t>
  </si>
  <si>
    <t>Marzano Pietro</t>
  </si>
  <si>
    <t>Iles Clay</t>
  </si>
  <si>
    <t>Chevalier Anne</t>
  </si>
  <si>
    <t>Fuchs Nathalie</t>
  </si>
  <si>
    <t>Sawyer Mary</t>
  </si>
  <si>
    <t>Connor Judy</t>
  </si>
  <si>
    <t>Diesslin Jutta</t>
  </si>
  <si>
    <t>Dimond Jenny</t>
  </si>
  <si>
    <t>Griffiths Cathy</t>
  </si>
  <si>
    <t>Ruddell Kym</t>
  </si>
  <si>
    <t>Hallam Kaye</t>
  </si>
  <si>
    <t>Harrison Leanne</t>
  </si>
  <si>
    <t>Gimeno Andres</t>
  </si>
  <si>
    <t>Mulligan Martin</t>
  </si>
  <si>
    <t>Varga Geza</t>
  </si>
  <si>
    <t>Lloyd William</t>
  </si>
  <si>
    <t>Kalogeropoulos Nicholas</t>
  </si>
  <si>
    <t>Rybarczyk Miecyslav</t>
  </si>
  <si>
    <t>Kelaidis Nicolas</t>
  </si>
  <si>
    <t>Fayter-Hough Jackie</t>
  </si>
  <si>
    <t>Yonezawa Sonoe</t>
  </si>
  <si>
    <t>Harter Kathleen</t>
  </si>
  <si>
    <t>Helle Sparre Viragh</t>
  </si>
  <si>
    <t>Kemmer Kristien</t>
  </si>
  <si>
    <t>Richey Nancy</t>
  </si>
  <si>
    <t>Hunt Lesley</t>
  </si>
  <si>
    <t>Giscafré Raquel</t>
  </si>
  <si>
    <t>Evert Jeanne</t>
  </si>
  <si>
    <t>Overton Wendy</t>
  </si>
  <si>
    <t>Tolleson Stephanie</t>
  </si>
  <si>
    <t>Bruning Bunny</t>
  </si>
  <si>
    <t>Ziegenfuss Valerie</t>
  </si>
  <si>
    <t>Bostrom Patricia</t>
  </si>
  <si>
    <t>Kuykendall Kathy</t>
  </si>
  <si>
    <t>Ganz Donna</t>
  </si>
  <si>
    <t>Harris Robin</t>
  </si>
  <si>
    <t>Mottram Linda</t>
  </si>
  <si>
    <t>Turner Lesley</t>
  </si>
  <si>
    <t>Barlow Wendy</t>
  </si>
  <si>
    <t>Peisachov Paulina</t>
  </si>
  <si>
    <t>Mappin Sue</t>
  </si>
  <si>
    <t>Bonicelli Fiorella</t>
  </si>
  <si>
    <t>Shaw Winnie</t>
  </si>
  <si>
    <t>Schallau Mona</t>
  </si>
  <si>
    <t>Nagelsen Betsie</t>
  </si>
  <si>
    <t>Stephens John</t>
  </si>
  <si>
    <t>Elvstrom Lars</t>
  </si>
  <si>
    <t>Masthoff Helga</t>
  </si>
  <si>
    <t>Ornstein Nancy</t>
  </si>
  <si>
    <t>Rual Sylvie</t>
  </si>
  <si>
    <t>Kozeluhova Mirka</t>
  </si>
  <si>
    <t>Paish Wendy</t>
  </si>
  <si>
    <t>Ekner Dorte</t>
  </si>
  <si>
    <t>Hermansen Birgitte</t>
  </si>
  <si>
    <t>Matison Christine</t>
  </si>
  <si>
    <t>Holmberg Ron</t>
  </si>
  <si>
    <t>Korotkov Vladimir</t>
  </si>
  <si>
    <t>Schunck Fritz</t>
  </si>
  <si>
    <t>Kreiss Mike</t>
  </si>
  <si>
    <t>Schroder Derek</t>
  </si>
  <si>
    <t>Olmedo Alejandro</t>
  </si>
  <si>
    <t>O'Bryant Danny</t>
  </si>
  <si>
    <t>Belkin Mike</t>
  </si>
  <si>
    <t>Emerson Roy</t>
  </si>
  <si>
    <t>Osborne Jim</t>
  </si>
  <si>
    <t>Birchmore Dan</t>
  </si>
  <si>
    <t>68-79</t>
  </si>
  <si>
    <t>80-89</t>
  </si>
  <si>
    <t>90-99</t>
  </si>
  <si>
    <t>00-09</t>
  </si>
  <si>
    <t>10-19</t>
  </si>
  <si>
    <t>%</t>
  </si>
  <si>
    <t>Struthers Mary</t>
  </si>
  <si>
    <t>Bueno Maria</t>
  </si>
  <si>
    <t>Rupert Linda</t>
  </si>
  <si>
    <t>Beaven Lindsey</t>
  </si>
  <si>
    <t>Elliott Pauline</t>
  </si>
  <si>
    <t>Riley Margareth</t>
  </si>
  <si>
    <t>Bentzer Ingrid</t>
  </si>
  <si>
    <t>Boshoff Linky</t>
  </si>
  <si>
    <t>Penn Chris</t>
  </si>
  <si>
    <t>Michel Peggy</t>
  </si>
  <si>
    <t>Hamm Mary</t>
  </si>
  <si>
    <t>Fromholtz Diane</t>
  </si>
  <si>
    <t>Dignam Erin</t>
  </si>
  <si>
    <t>Spex Aleida</t>
  </si>
  <si>
    <t>Guedy Florence</t>
  </si>
  <si>
    <t>Hagey Susan</t>
  </si>
  <si>
    <t>Molesworth Corinne</t>
  </si>
  <si>
    <t>Hogan Patty</t>
  </si>
  <si>
    <t>McMillan Alison</t>
  </si>
  <si>
    <t>Irvine Henry Hank</t>
  </si>
  <si>
    <t>Ulrich Jorgen</t>
  </si>
  <si>
    <t>Hutchins Paul</t>
  </si>
  <si>
    <t>Weatherley Ken</t>
  </si>
  <si>
    <t>De Mendoza John</t>
  </si>
  <si>
    <t>Bungert Wilhelm</t>
  </si>
  <si>
    <t>Knight Richard Dick</t>
  </si>
  <si>
    <t>Marmureanu Peter</t>
  </si>
  <si>
    <t>Clarke Robert</t>
  </si>
  <si>
    <t>Hoad Lew</t>
  </si>
  <si>
    <t>Van der Merwe André</t>
  </si>
  <si>
    <t>Urroz Silvana</t>
  </si>
  <si>
    <t>Hatanaka Kimiyo</t>
  </si>
  <si>
    <t>Lehane Jan</t>
  </si>
  <si>
    <t>Wilton Jan</t>
  </si>
  <si>
    <t>Tegart Judy</t>
  </si>
  <si>
    <t>Krantzcke Karen</t>
  </si>
  <si>
    <t>Zeeman Carol</t>
  </si>
  <si>
    <t>Bailey Pamela</t>
  </si>
  <si>
    <t>Young Janet</t>
  </si>
  <si>
    <t>Draper Carol</t>
  </si>
  <si>
    <t>Pekovitch Michelle</t>
  </si>
  <si>
    <t>Pinchbeck Sharon</t>
  </si>
  <si>
    <t>Gasiorek Wieslaw</t>
  </si>
  <si>
    <t>Paish Geoff</t>
  </si>
  <si>
    <t>Morozova Olga</t>
  </si>
  <si>
    <t>Moore Sally</t>
  </si>
  <si>
    <t>Chmyreva Natasha</t>
  </si>
  <si>
    <t>Mehmedbasich Susie</t>
  </si>
  <si>
    <t>Tenney Laurie</t>
  </si>
  <si>
    <t>Stap Sue</t>
  </si>
  <si>
    <t>Metcalf Janice</t>
  </si>
  <si>
    <t>Weisenberger Elvira</t>
  </si>
  <si>
    <t>O'keefe Marcy</t>
  </si>
  <si>
    <t>Greer Sally</t>
  </si>
  <si>
    <t>Fernandez Maria-Isabel</t>
  </si>
  <si>
    <t>Epstein Lynne</t>
  </si>
  <si>
    <t>Stark Roberta</t>
  </si>
  <si>
    <t>Zwaan Tine</t>
  </si>
  <si>
    <t>Tenney Robin</t>
  </si>
  <si>
    <t>Van Zyl Annette</t>
  </si>
  <si>
    <t>Coe Annette</t>
  </si>
  <si>
    <t>Vlotman Elizabeth</t>
  </si>
  <si>
    <t>McLean Mary</t>
  </si>
  <si>
    <t>Blachford Lindsay</t>
  </si>
  <si>
    <t>Fretz Tory Ann</t>
  </si>
  <si>
    <t>Lancaster Vicky</t>
  </si>
  <si>
    <t>Martinez Cecilia</t>
  </si>
  <si>
    <t>Burton Veronica</t>
  </si>
  <si>
    <t>Sandberg Christina</t>
  </si>
  <si>
    <t>Walsh Martina</t>
  </si>
  <si>
    <t>Cocks Max</t>
  </si>
  <si>
    <t>McCormick Don</t>
  </si>
  <si>
    <t>Zigmund Jiri</t>
  </si>
  <si>
    <t>Mervyn Rose</t>
  </si>
  <si>
    <t>Haswell Allan</t>
  </si>
  <si>
    <t>Villaverde Susana</t>
  </si>
  <si>
    <t>de Roubin Odile</t>
  </si>
  <si>
    <t>Van Haver Monique</t>
  </si>
  <si>
    <t>Whitehouse Rowena</t>
  </si>
  <si>
    <t>Holubova Miroslava</t>
  </si>
  <si>
    <t>Szabo Eva</t>
  </si>
  <si>
    <t>Rosa Antonella</t>
  </si>
  <si>
    <t>Nasuelli Anna-Maria</t>
  </si>
  <si>
    <t>Baldovinos-Cibeira M.</t>
  </si>
  <si>
    <t>Stenberg Lotta</t>
  </si>
  <si>
    <t>Neill Kerry</t>
  </si>
  <si>
    <t>Hanrahan Julie</t>
  </si>
  <si>
    <t>Howard G Turner</t>
  </si>
  <si>
    <t>Burrman John</t>
  </si>
  <si>
    <t>Brien Bob</t>
  </si>
  <si>
    <t>Giammalva Sr Sammy</t>
  </si>
  <si>
    <t>Gardner John</t>
  </si>
  <si>
    <t>Baer Eric</t>
  </si>
  <si>
    <t>Addison Terry</t>
  </si>
  <si>
    <t>Brent Rod</t>
  </si>
  <si>
    <t>Parker Jimmy</t>
  </si>
  <si>
    <t>Leschly Jan</t>
  </si>
  <si>
    <t>Sharpe John</t>
  </si>
  <si>
    <t>Pasarell Stanley</t>
  </si>
  <si>
    <t>Burwash Peter</t>
  </si>
  <si>
    <t>Stap Sandy</t>
  </si>
  <si>
    <t>Smith Court Margareth</t>
  </si>
  <si>
    <t>Sawamatsu Kazuko</t>
  </si>
  <si>
    <t>Heldman Julie</t>
  </si>
  <si>
    <t>Kroschina Marina</t>
  </si>
  <si>
    <t>Granaturova Elena</t>
  </si>
  <si>
    <t>Pericoli Lea</t>
  </si>
  <si>
    <t>Forsgardh Margareta</t>
  </si>
  <si>
    <t>Darmon Rosie</t>
  </si>
  <si>
    <t>Reese Patricia</t>
  </si>
  <si>
    <t>Jansen Marijke</t>
  </si>
  <si>
    <t>Kaligis Lany</t>
  </si>
  <si>
    <t>Downs Barbara</t>
  </si>
  <si>
    <t>Haas Janet</t>
  </si>
  <si>
    <t>Barclay Joyce</t>
  </si>
  <si>
    <t>Howe Bob</t>
  </si>
  <si>
    <t>Koudelka Stepan</t>
  </si>
  <si>
    <t>Kokkinakis Thanasi</t>
  </si>
  <si>
    <t>Lajovic Dusan</t>
  </si>
  <si>
    <t>Rola Blaz</t>
  </si>
  <si>
    <t>Zhang Ze</t>
  </si>
  <si>
    <t>Nedovyesov Aleksandr</t>
  </si>
  <si>
    <t>Dzumhur Damir</t>
  </si>
  <si>
    <t>Thiem Dominic</t>
  </si>
  <si>
    <t>Thompson Jordan</t>
  </si>
  <si>
    <t>Gonzalez Alejandro</t>
  </si>
  <si>
    <t>Groth Samuel</t>
  </si>
  <si>
    <t>Tang Hao Chen</t>
  </si>
  <si>
    <t>Van Uytvanck Alison</t>
  </si>
  <si>
    <t>Konjuh Ana</t>
  </si>
  <si>
    <t>Bencic Belinda</t>
  </si>
  <si>
    <t>Kichenok Nadiya</t>
  </si>
  <si>
    <t>Diyas Zarina</t>
  </si>
  <si>
    <t>Siniakova Katerina</t>
  </si>
  <si>
    <t>Piter Katarzyna</t>
  </si>
  <si>
    <t>Sanders Storm</t>
  </si>
  <si>
    <t>Pereira Teliana</t>
  </si>
  <si>
    <t>Majeric Tadeja</t>
  </si>
  <si>
    <t>Yanagi Keishiro</t>
  </si>
  <si>
    <t>Fox Alan</t>
  </si>
  <si>
    <t>Makarova Ekaterina</t>
  </si>
  <si>
    <t>Araujo Beatriz</t>
  </si>
  <si>
    <t>Sugiarto Lita</t>
  </si>
  <si>
    <t>Rodriguez Michelle</t>
  </si>
  <si>
    <t>Arias Ana-Maria</t>
  </si>
  <si>
    <t>Fleming Laurie</t>
  </si>
  <si>
    <t>Bimes Nicole</t>
  </si>
  <si>
    <t>Cerato Chris</t>
  </si>
  <si>
    <t>Fiuza Deborah</t>
  </si>
  <si>
    <t>Andersson Vivicca</t>
  </si>
  <si>
    <t>Stirton Gwen</t>
  </si>
  <si>
    <t>Iida Ai</t>
  </si>
  <si>
    <t>Harris Kerry</t>
  </si>
  <si>
    <t>Raymond Lois</t>
  </si>
  <si>
    <t>Staines Julie</t>
  </si>
  <si>
    <t>Nomura Kiyoko</t>
  </si>
  <si>
    <t>Irvine Sally</t>
  </si>
  <si>
    <t>Pratt Maureen</t>
  </si>
  <si>
    <t>Walker Cheree</t>
  </si>
  <si>
    <t>Williams Gail</t>
  </si>
  <si>
    <t>Robinson Merrylin</t>
  </si>
  <si>
    <t>Ballard Kerry</t>
  </si>
  <si>
    <t>Egorov Victor</t>
  </si>
  <si>
    <t>Van Min Paul</t>
  </si>
  <si>
    <t>Palmieri Sergio</t>
  </si>
  <si>
    <t>Montrenaud Bernard</t>
  </si>
  <si>
    <t>Lamp Peter</t>
  </si>
  <si>
    <t>Sturdza Dimitri</t>
  </si>
  <si>
    <t>Kuhlmey Reiner</t>
  </si>
  <si>
    <t>Bartoni Franco</t>
  </si>
  <si>
    <t>Arilla Jose Luis</t>
  </si>
  <si>
    <t>Sepp Hendrick</t>
  </si>
  <si>
    <t>Guerrero José</t>
  </si>
  <si>
    <t>Freer Bill</t>
  </si>
  <si>
    <t>Paul Bernard</t>
  </si>
  <si>
    <t>Drossart Eric</t>
  </si>
  <si>
    <t>Guzman Pancho JF</t>
  </si>
  <si>
    <t>Alvarez William</t>
  </si>
  <si>
    <t>Lejus Thomas</t>
  </si>
  <si>
    <t>Wijono Atet</t>
  </si>
  <si>
    <t>Ivancic Zlatko</t>
  </si>
  <si>
    <t>Muresan Sever</t>
  </si>
  <si>
    <t>Courcol Jean Pierre</t>
  </si>
  <si>
    <t>Faulkner Trish</t>
  </si>
  <si>
    <t>Truman Christine</t>
  </si>
  <si>
    <t>Bloomer Shirley</t>
  </si>
  <si>
    <t>Rossouw Laura</t>
  </si>
  <si>
    <t>Moor Penny</t>
  </si>
  <si>
    <t>Vopickova Vlasta</t>
  </si>
  <si>
    <t>Colman Clare</t>
  </si>
  <si>
    <t>Gohn Judith</t>
  </si>
  <si>
    <t>Fleming Lisa</t>
  </si>
  <si>
    <t>Forbes Gavin</t>
  </si>
  <si>
    <t>Rose Mervyn</t>
  </si>
  <si>
    <t>Wilson Ray</t>
  </si>
  <si>
    <t>Ishiguro Osamu</t>
  </si>
  <si>
    <t>Terras Evelyne</t>
  </si>
  <si>
    <t>Schildeknecht Heide</t>
  </si>
  <si>
    <t>Gimmig Christine</t>
  </si>
  <si>
    <t>Rho Monica</t>
  </si>
  <si>
    <t>Gralka Daryl</t>
  </si>
  <si>
    <t>Ching-Ling Chang</t>
  </si>
  <si>
    <t>Bouteleux Danièle</t>
  </si>
  <si>
    <t>Fukuoka Kayoko</t>
  </si>
  <si>
    <t>Palmeova Alena</t>
  </si>
  <si>
    <t>di Maso Monique</t>
  </si>
  <si>
    <t>Szeman Katerleen</t>
  </si>
  <si>
    <t>Fallis Janet</t>
  </si>
  <si>
    <t>Sade Toshiko</t>
  </si>
  <si>
    <t>Tesch Marilyn</t>
  </si>
  <si>
    <t>Larsson Isabelle</t>
  </si>
  <si>
    <t>Schwikert Jill</t>
  </si>
  <si>
    <t>Candy Frances</t>
  </si>
  <si>
    <t>Brouwer Nellemieke</t>
  </si>
  <si>
    <t>Rae Beverley</t>
  </si>
  <si>
    <t>Coleman Patricia</t>
  </si>
  <si>
    <t>Dale Brenda</t>
  </si>
  <si>
    <t>Chute Kerryl</t>
  </si>
  <si>
    <t>Griffiths JD</t>
  </si>
  <si>
    <t>Morgan Mandy</t>
  </si>
  <si>
    <t>Schothurst Anneloes</t>
  </si>
  <si>
    <t>Arnott Sally</t>
  </si>
  <si>
    <t>Schwikert Joy</t>
  </si>
  <si>
    <t>Lauteslager Nora</t>
  </si>
  <si>
    <t>Hawcroft Barbara</t>
  </si>
  <si>
    <t>Walker Kathy</t>
  </si>
  <si>
    <t>Yokobori Miki</t>
  </si>
  <si>
    <t>Steele III Chauncey</t>
  </si>
  <si>
    <t>Townsend Taylor</t>
  </si>
  <si>
    <t>Hesse Amandine</t>
  </si>
  <si>
    <t>Jaksic Jovana</t>
  </si>
  <si>
    <t>Friedsam Anna-Lena</t>
  </si>
  <si>
    <t>Kovinic Danka</t>
  </si>
  <si>
    <t>Melzer Iveta</t>
  </si>
  <si>
    <t>Ferro Fiona</t>
  </si>
  <si>
    <t>Zanevska Maryna</t>
  </si>
  <si>
    <t>Shapatava Sofia</t>
  </si>
  <si>
    <t>Lim Alize</t>
  </si>
  <si>
    <t>Michon Axel</t>
  </si>
  <si>
    <t>Bagnis Facundo</t>
  </si>
  <si>
    <t>Lokoli Laurent</t>
  </si>
  <si>
    <t>Arguello Facundo</t>
  </si>
  <si>
    <t>Estrella Burgos Victor</t>
  </si>
  <si>
    <t>Herbert Pierre-Hugues</t>
  </si>
  <si>
    <t>Arnaboldi Andrea</t>
  </si>
  <si>
    <t>Pavic Ante</t>
  </si>
  <si>
    <t>Mecir Miroslav Jr</t>
  </si>
  <si>
    <t>Zahr Hakan</t>
  </si>
  <si>
    <t>Ilahi M.A</t>
  </si>
  <si>
    <t>Alloo Bob</t>
  </si>
  <si>
    <t>Schloss Lenny</t>
  </si>
  <si>
    <t>Segura Pancho</t>
  </si>
  <si>
    <t>Taylor George</t>
  </si>
  <si>
    <t>Van Nostrand King</t>
  </si>
  <si>
    <t>Stuart Ken</t>
  </si>
  <si>
    <t>Buding Ingo</t>
  </si>
  <si>
    <t>Potthast Robert</t>
  </si>
  <si>
    <t>Ayala Luis</t>
  </si>
  <si>
    <t>Shoolman Patricia</t>
  </si>
  <si>
    <t>Birioukova Eugenia</t>
  </si>
  <si>
    <t>Walkden Pat</t>
  </si>
  <si>
    <t>Pryde Marilyn</t>
  </si>
  <si>
    <t>Groenman Trudy</t>
  </si>
  <si>
    <t>Kirk Brenda</t>
  </si>
  <si>
    <t>Berner Vicky</t>
  </si>
  <si>
    <t>Dixon Judy</t>
  </si>
  <si>
    <t>Pachta Sonja</t>
  </si>
  <si>
    <t>Pigeon Kristy</t>
  </si>
  <si>
    <t>Tuero Linda</t>
  </si>
  <si>
    <t>Goto Hideko</t>
  </si>
  <si>
    <t>Tindle Janice</t>
  </si>
  <si>
    <t>Cooper Jill</t>
  </si>
  <si>
    <t>Bassi Lucia</t>
  </si>
  <si>
    <t>Krog Rauty</t>
  </si>
  <si>
    <t>Akbari Taghi</t>
  </si>
  <si>
    <t>Diepraam Keith</t>
  </si>
  <si>
    <t>Watanabe Koji</t>
  </si>
  <si>
    <t>Wilson Robert</t>
  </si>
  <si>
    <t>Saul Jackie</t>
  </si>
  <si>
    <t>Pretorius Pat</t>
  </si>
  <si>
    <t>Schultze Helga</t>
  </si>
  <si>
    <t>Jeong-Soon Yang</t>
  </si>
  <si>
    <t>Gilchrist Wendy</t>
  </si>
  <si>
    <t>Szorenyi Judith</t>
  </si>
  <si>
    <t>Szell Erzsebet</t>
  </si>
  <si>
    <t>Lofdahl Ingrid</t>
  </si>
  <si>
    <t>Ibarra Carmen</t>
  </si>
  <si>
    <t>Dibar Judith</t>
  </si>
  <si>
    <t>Pattison Daphne</t>
  </si>
  <si>
    <t>Kravchuk Konstantin</t>
  </si>
  <si>
    <t>Puetz Tim</t>
  </si>
  <si>
    <t>Smitkova Tereza</t>
  </si>
  <si>
    <t>Kontaveit Anett</t>
  </si>
  <si>
    <t>Kania Paula</t>
  </si>
  <si>
    <t>Mansfield Lynette</t>
  </si>
  <si>
    <t>Dart Brenda</t>
  </si>
  <si>
    <t>James Diane</t>
  </si>
  <si>
    <t>Worland Helen</t>
  </si>
  <si>
    <t>Young Helen</t>
  </si>
  <si>
    <t>Williams Kay</t>
  </si>
  <si>
    <t>Soon-Oh Lee</t>
  </si>
  <si>
    <t>Whitely Moira</t>
  </si>
  <si>
    <t>Walker Leslie</t>
  </si>
  <si>
    <t>Wilkinson Kerry</t>
  </si>
  <si>
    <t>Proisy Marion</t>
  </si>
  <si>
    <t>Walker Joan</t>
  </si>
  <si>
    <t>Whyte Janine</t>
  </si>
  <si>
    <t>Crozier Helen</t>
  </si>
  <si>
    <t>Mitu Andreea</t>
  </si>
  <si>
    <t>Cetkovska Petra</t>
  </si>
  <si>
    <t>Smethurst Daniel</t>
  </si>
  <si>
    <t>Koukalova Klara</t>
  </si>
  <si>
    <t>Segal Abe</t>
  </si>
  <si>
    <t>Matheu Francois</t>
  </si>
  <si>
    <t>McKay Barry</t>
  </si>
  <si>
    <t>De Gronckel Claude</t>
  </si>
  <si>
    <t>Duxin Christian</t>
  </si>
  <si>
    <t>Krinsky Julian</t>
  </si>
  <si>
    <t>Wooldridge Keith</t>
  </si>
  <si>
    <t>Peralta Raul</t>
  </si>
  <si>
    <t>Castigliano Eugenio</t>
  </si>
  <si>
    <t>Esme Emanuel</t>
  </si>
  <si>
    <t>Eisel Mary-Ann</t>
  </si>
  <si>
    <t>Minford Susan</t>
  </si>
  <si>
    <t>Austin Pam</t>
  </si>
  <si>
    <t>Guzman Maria Eugenia</t>
  </si>
  <si>
    <t>Appleby Wendy</t>
  </si>
  <si>
    <t>Blake Kathy</t>
  </si>
  <si>
    <t>Alvarez Judy</t>
  </si>
  <si>
    <t>O'Shaughnessy Tam</t>
  </si>
  <si>
    <t>Vido Rosalba</t>
  </si>
  <si>
    <t>Melville Kerry</t>
  </si>
  <si>
    <t>Vinton Susan</t>
  </si>
  <si>
    <t>Garcia Brenda</t>
  </si>
  <si>
    <t>Bakker Ada</t>
  </si>
  <si>
    <t>Schediwy Kora</t>
  </si>
  <si>
    <t>Truman Nell</t>
  </si>
  <si>
    <t>Caldwell Carole</t>
  </si>
  <si>
    <t>Riste Di</t>
  </si>
  <si>
    <t>Hudson-Beck Sally</t>
  </si>
  <si>
    <t>Cowie Alex</t>
  </si>
  <si>
    <t>Carter Triolo Denise</t>
  </si>
  <si>
    <t>Amos Helen</t>
  </si>
  <si>
    <t>Pollard Geoff</t>
  </si>
  <si>
    <t>Werren Mathias</t>
  </si>
  <si>
    <t>Shapter Allen</t>
  </si>
  <si>
    <t>Brown John</t>
  </si>
  <si>
    <t>Bernard Paul</t>
  </si>
  <si>
    <t>Coombes Karl</t>
  </si>
  <si>
    <t>Bidmeade Ian</t>
  </si>
  <si>
    <t>Chuvirina Marina</t>
  </si>
  <si>
    <t>Coleman Anne</t>
  </si>
  <si>
    <t>Knobel Robyn</t>
  </si>
  <si>
    <t>Billing Patricia</t>
  </si>
  <si>
    <t>Lebedeff Ann</t>
  </si>
  <si>
    <t>Hole Sandra</t>
  </si>
  <si>
    <t>Harris Judy</t>
  </si>
  <si>
    <t>King Patricia</t>
  </si>
  <si>
    <t>Norquay Cheryl</t>
  </si>
  <si>
    <t>Garcia Luis</t>
  </si>
  <si>
    <t>Hammill John</t>
  </si>
  <si>
    <t>Carpenter Keith A.</t>
  </si>
  <si>
    <t>Sprenglemeyer Michael</t>
  </si>
  <si>
    <t>Brown Bailey</t>
  </si>
  <si>
    <t>Olvera Miguel</t>
  </si>
  <si>
    <t>Leach Sr Richard</t>
  </si>
  <si>
    <t>McKinley Charles</t>
  </si>
  <si>
    <t>Carlstein Martin</t>
  </si>
  <si>
    <t>Hawkes Richard</t>
  </si>
  <si>
    <t>Turville Larry</t>
  </si>
  <si>
    <t>Gerrard Lew</t>
  </si>
  <si>
    <t>Buchholz Earl Butch</t>
  </si>
  <si>
    <t>Palafox Antonio</t>
  </si>
  <si>
    <t>Dron Sever</t>
  </si>
  <si>
    <t>Cheney Brian</t>
  </si>
  <si>
    <t>Robbins Franklin</t>
  </si>
  <si>
    <t>Hernando Rudy</t>
  </si>
  <si>
    <t>Mozur Tom</t>
  </si>
  <si>
    <t>Seixas E. Victor</t>
  </si>
  <si>
    <t>Hoehn Ted</t>
  </si>
  <si>
    <t>Sullivan Paul</t>
  </si>
  <si>
    <t>Arth Jeanne</t>
  </si>
  <si>
    <t>Kraft Kathy</t>
  </si>
  <si>
    <t>Subirats Elena</t>
  </si>
  <si>
    <t>Footman Farel</t>
  </si>
  <si>
    <t>Gonnerman Louise</t>
  </si>
  <si>
    <t>Hanks Carol</t>
  </si>
  <si>
    <t>Holdsworth Sally</t>
  </si>
  <si>
    <t>Buding Edda</t>
  </si>
  <si>
    <t>Sawamatsu Jungo</t>
  </si>
  <si>
    <t>Pande Eliza</t>
  </si>
  <si>
    <t>Hansen Gail</t>
  </si>
  <si>
    <t>O'Hara Wood Jane</t>
  </si>
  <si>
    <t>Gengler Marjory</t>
  </si>
  <si>
    <t>Moran Gussy</t>
  </si>
  <si>
    <t>Defina Stephanie</t>
  </si>
  <si>
    <t>Coghlan Lorraine</t>
  </si>
  <si>
    <t>Lauder Rita</t>
  </si>
  <si>
    <t>Vest Becky</t>
  </si>
  <si>
    <t>Martin Andrée</t>
  </si>
  <si>
    <t>Greenwood Marilyn</t>
  </si>
  <si>
    <t>Yanzone Zaiga</t>
  </si>
  <si>
    <t>Alexander Susan</t>
  </si>
  <si>
    <t>Wainwright Janice</t>
  </si>
  <si>
    <t>Lindström Birgitta</t>
  </si>
  <si>
    <t>Bartkowicz Peaches</t>
  </si>
  <si>
    <t>James Elizabeth</t>
  </si>
  <si>
    <t>Toyne Fay</t>
  </si>
  <si>
    <t>Fletcher Ken</t>
  </si>
  <si>
    <t>Geraghty Barry</t>
  </si>
  <si>
    <t>Sangster Michael</t>
  </si>
  <si>
    <t>Forbes Gordon</t>
  </si>
  <si>
    <t>Mills Alan</t>
  </si>
  <si>
    <t>Barrett John</t>
  </si>
  <si>
    <t>Van Brandis Sharon</t>
  </si>
  <si>
    <t>Koudelka Joan</t>
  </si>
  <si>
    <t>Borka Katalin</t>
  </si>
  <si>
    <t>Ivanova Aleksandra</t>
  </si>
  <si>
    <t>Spinoza Christiane</t>
  </si>
  <si>
    <t>Repoux Françoise</t>
  </si>
  <si>
    <t>Lundquist Eva</t>
  </si>
  <si>
    <t>Taylor Helen</t>
  </si>
  <si>
    <t>Walsham Sandra</t>
  </si>
  <si>
    <t>Eastburn Norma</t>
  </si>
  <si>
    <t>Marsh Norma</t>
  </si>
  <si>
    <t>Edwards Patricia</t>
  </si>
  <si>
    <t>Athorne Kati</t>
  </si>
  <si>
    <t>Kayser Helen</t>
  </si>
  <si>
    <t xml:space="preserve">Avis Adrienne </t>
  </si>
  <si>
    <t>Akbari Mohammad Hossein</t>
  </si>
  <si>
    <t>Di Maso Gaetano</t>
  </si>
  <si>
    <t>De Troye Bernard</t>
  </si>
  <si>
    <t>Nerell Hans</t>
  </si>
  <si>
    <t>Palman Victor</t>
  </si>
  <si>
    <t>Merlo Giuseppe</t>
  </si>
  <si>
    <t>Fauquier Harry</t>
  </si>
  <si>
    <t>Pierson Francois</t>
  </si>
  <si>
    <t>Haillet Robert</t>
  </si>
  <si>
    <t>Ivanov Aleksandr</t>
  </si>
  <si>
    <t>Licis Andrzej</t>
  </si>
  <si>
    <t>Crotta Vittorio</t>
  </si>
  <si>
    <t>Lumsden Lance</t>
  </si>
  <si>
    <t>Hickey Michael</t>
  </si>
  <si>
    <t>Stolcer Davor</t>
  </si>
  <si>
    <t>Murakami Chikako</t>
  </si>
  <si>
    <t>Stewart Pam</t>
  </si>
  <si>
    <t>Cooper Margaret</t>
  </si>
  <si>
    <t>Cody Patricia</t>
  </si>
  <si>
    <t>Farmer Pam</t>
  </si>
  <si>
    <t>Capozzi Connie</t>
  </si>
  <si>
    <t>Hard Darlene</t>
  </si>
  <si>
    <t>Barman Shari</t>
  </si>
  <si>
    <t>Blakelock Robin</t>
  </si>
  <si>
    <t>Brummer Marianna</t>
  </si>
  <si>
    <t>Petersen Suzana</t>
  </si>
  <si>
    <t>Crooke Lexie</t>
  </si>
  <si>
    <t>Giorgi Monica</t>
  </si>
  <si>
    <t>Tomlinson Wendy</t>
  </si>
  <si>
    <t>Hall Wendy</t>
  </si>
  <si>
    <t>Isopaitis Eugenia</t>
  </si>
  <si>
    <t>Northen Susan</t>
  </si>
  <si>
    <t>Luff Frances</t>
  </si>
  <si>
    <t>Hunt Harold</t>
  </si>
  <si>
    <t>Sugiarto Sutario</t>
  </si>
  <si>
    <t>Bolle Marc</t>
  </si>
  <si>
    <t>Polgar Erzsebet</t>
  </si>
  <si>
    <t>Sandulf Ulla</t>
  </si>
  <si>
    <t>Skuli Irena</t>
  </si>
  <si>
    <t>Kivi Tüu</t>
  </si>
  <si>
    <t>Salome Judith</t>
  </si>
  <si>
    <t>Lieffrig Jeanine</t>
  </si>
  <si>
    <t>Winkens Edith</t>
  </si>
  <si>
    <t>Sheedy Helen</t>
  </si>
  <si>
    <t>Langsford Sally</t>
  </si>
  <si>
    <t>Allan Elizabeth</t>
  </si>
  <si>
    <t>Thomson Sharon</t>
  </si>
  <si>
    <t>Cameron L.</t>
  </si>
  <si>
    <t>Cooper Caroline</t>
  </si>
  <si>
    <t>Van Haren Teresa</t>
  </si>
  <si>
    <t>Caulley Valerie</t>
  </si>
  <si>
    <t>Krishnan Ramanathan</t>
  </si>
  <si>
    <t>Weld Ned</t>
  </si>
  <si>
    <t>Parker Frank</t>
  </si>
  <si>
    <t>Carrero Tico</t>
  </si>
  <si>
    <t>Tym William</t>
  </si>
  <si>
    <t>Jacques Warren</t>
  </si>
  <si>
    <t>Perry Robert</t>
  </si>
  <si>
    <t>Harris William</t>
  </si>
  <si>
    <t>Goldman Ron</t>
  </si>
  <si>
    <t>Montgomery Cliff</t>
  </si>
  <si>
    <t>Cranis Paul</t>
  </si>
  <si>
    <t>Quay Allen</t>
  </si>
  <si>
    <t>Bovett Chris</t>
  </si>
  <si>
    <t>Tutvin Frank</t>
  </si>
  <si>
    <t>McLennan Frances</t>
  </si>
  <si>
    <t>Richmond Pat</t>
  </si>
  <si>
    <t>Netter Nadine</t>
  </si>
  <si>
    <t>Volavkova Jitka</t>
  </si>
  <si>
    <t>Aschner Marilyn</t>
  </si>
  <si>
    <t>Tym Alice</t>
  </si>
  <si>
    <t>Urban Faye</t>
  </si>
  <si>
    <t>Christenson Maricaye</t>
  </si>
  <si>
    <t>Grant Stephanie</t>
  </si>
  <si>
    <t>Janes Christine</t>
  </si>
  <si>
    <t>Cavadini Ana</t>
  </si>
  <si>
    <t>Burrer Emilie</t>
  </si>
  <si>
    <t>Moran Graciela</t>
  </si>
  <si>
    <t>Godwin Maryna</t>
  </si>
  <si>
    <t>Haydon-Jones Ann</t>
  </si>
  <si>
    <t>Coronado Carmen</t>
  </si>
  <si>
    <t>Boundy Marion</t>
  </si>
  <si>
    <t>Van Deventer Anita</t>
  </si>
  <si>
    <t>Estalella-Manso A.</t>
  </si>
  <si>
    <t>Riedl Maria-Teresa</t>
  </si>
  <si>
    <t>Suurbeek Astrid</t>
  </si>
  <si>
    <t>Seelbach Kerstin</t>
  </si>
  <si>
    <t>Congdon Judy</t>
  </si>
  <si>
    <t>Loeys Ingrid</t>
  </si>
  <si>
    <t>Vukovich Bernice</t>
  </si>
  <si>
    <t>Becker Roger</t>
  </si>
  <si>
    <t>Darmon Pierre</t>
  </si>
  <si>
    <t>Fernandes Carlos-Alberto</t>
  </si>
  <si>
    <t>Bluett Geoff</t>
  </si>
  <si>
    <t>Garner Graydon</t>
  </si>
  <si>
    <t>Castillo Pancho</t>
  </si>
  <si>
    <t>Davies Michael</t>
  </si>
  <si>
    <t>Head Dorothy</t>
  </si>
  <si>
    <t>Wieczorek Danuta</t>
  </si>
  <si>
    <t>Matsuda Yaeko</t>
  </si>
  <si>
    <t>Rouchon Anne-Marie</t>
  </si>
  <si>
    <t>Kalogeropoulos C.</t>
  </si>
  <si>
    <t>Segal Heather</t>
  </si>
  <si>
    <t>Rush H.</t>
  </si>
  <si>
    <t>Starr Margaret</t>
  </si>
  <si>
    <t>Brand Pamela</t>
  </si>
  <si>
    <t>Tacchini Sergio</t>
  </si>
  <si>
    <t>Summers Reyno</t>
  </si>
  <si>
    <t>Christiaen Yves</t>
  </si>
  <si>
    <t>Marcial Alexander</t>
  </si>
  <si>
    <t>Pilet Gerard</t>
  </si>
  <si>
    <t>Cruz Eddie</t>
  </si>
  <si>
    <t>Jauffret Pierre</t>
  </si>
  <si>
    <t>Strobl Peter</t>
  </si>
  <si>
    <t>Kazarevitch V.</t>
  </si>
  <si>
    <t>Komaromi Ferenc</t>
  </si>
  <si>
    <t>Herdy Detler</t>
  </si>
  <si>
    <t>Olivier Jean-Pierre</t>
  </si>
  <si>
    <t>Gorostiaga Eduardo</t>
  </si>
  <si>
    <t>Gilardelli Marco</t>
  </si>
  <si>
    <t>Perry Norm</t>
  </si>
  <si>
    <t>Mateo Joseph</t>
  </si>
  <si>
    <t>Lewandowski Bronislaw</t>
  </si>
  <si>
    <t>Deniau Georges</t>
  </si>
  <si>
    <t>Moore Jim</t>
  </si>
  <si>
    <t>Cooper Ashley</t>
  </si>
  <si>
    <t>Watanabe Isao</t>
  </si>
  <si>
    <t>Molinari Jean-Claude</t>
  </si>
  <si>
    <t>Acuna Alfredo</t>
  </si>
  <si>
    <t>Olander Lars</t>
  </si>
  <si>
    <t>Pena Alvaro</t>
  </si>
  <si>
    <t>Vuskalns Vija</t>
  </si>
  <si>
    <t>Lamm Pixie</t>
  </si>
  <si>
    <t>Moore Peggy</t>
  </si>
  <si>
    <t>Adams Tish</t>
  </si>
  <si>
    <t>Schiffman Jade</t>
  </si>
  <si>
    <t>Loop Carole</t>
  </si>
  <si>
    <t>Fisher Emilie</t>
  </si>
  <si>
    <t>Matzner Diane</t>
  </si>
  <si>
    <t>Lowdon Mary</t>
  </si>
  <si>
    <t>Moore Ann</t>
  </si>
  <si>
    <t>Lyman Tina</t>
  </si>
  <si>
    <t>Rosenquest Betty</t>
  </si>
  <si>
    <t>Bailey Roylee</t>
  </si>
  <si>
    <t>Reed Nancy</t>
  </si>
  <si>
    <t>Kanarek Mimi</t>
  </si>
  <si>
    <t>Veber Raymonde</t>
  </si>
  <si>
    <t>Hunter Carol</t>
  </si>
  <si>
    <t>Davenport Joyce</t>
  </si>
  <si>
    <t>Rogers Victoria</t>
  </si>
  <si>
    <t>Kincaid Jane</t>
  </si>
  <si>
    <t>Stewart Pat</t>
  </si>
  <si>
    <t>Gordigiani Francesca</t>
  </si>
  <si>
    <t>Staley Jenny</t>
  </si>
  <si>
    <t>Arnold Mimi</t>
  </si>
  <si>
    <t>Forbes Jean</t>
  </si>
  <si>
    <t>Mercelis Christiane</t>
  </si>
  <si>
    <t>Venneboer Lidy</t>
  </si>
  <si>
    <t>Baksheeva Galina</t>
  </si>
  <si>
    <t>Lee Margaret</t>
  </si>
  <si>
    <t>Sherriff Carol</t>
  </si>
  <si>
    <t>de la Courtie F</t>
  </si>
  <si>
    <t>Roberts Pauline</t>
  </si>
  <si>
    <t>Cawthorn Lorna</t>
  </si>
  <si>
    <t>Harris Margaret</t>
  </si>
  <si>
    <t>Coulthard Richard</t>
  </si>
  <si>
    <t>McCabe Ernie</t>
  </si>
  <si>
    <t>Widjojo Gondo</t>
  </si>
  <si>
    <t>Layton Robert</t>
  </si>
  <si>
    <t>Kearney Bert</t>
  </si>
  <si>
    <t>Pettman Max</t>
  </si>
  <si>
    <t>Tsujimoto Takesji</t>
  </si>
  <si>
    <t>Marchment M.</t>
  </si>
  <si>
    <t>Oatey Peter</t>
  </si>
  <si>
    <t>Janssens Christian</t>
  </si>
  <si>
    <t>Connor Brian</t>
  </si>
  <si>
    <t>Nielson H.</t>
  </si>
  <si>
    <t>Harvey R.</t>
  </si>
  <si>
    <t>Guse Merv</t>
  </si>
  <si>
    <t>May Jack</t>
  </si>
  <si>
    <t>Weatherhog L.</t>
  </si>
  <si>
    <t>Sellick R.</t>
  </si>
  <si>
    <t>Smith David</t>
  </si>
  <si>
    <t>Teagle Gary</t>
  </si>
  <si>
    <t>Campbell R.</t>
  </si>
  <si>
    <t>Ladyman Henry</t>
  </si>
  <si>
    <t>Fraser John</t>
  </si>
  <si>
    <t>Higgins Neal</t>
  </si>
  <si>
    <t>Hogben Gavin</t>
  </si>
  <si>
    <t>Worley O.</t>
  </si>
  <si>
    <t>Mockler Peter</t>
  </si>
  <si>
    <t>Blizzard John</t>
  </si>
  <si>
    <t>Dunn Gaylard</t>
  </si>
  <si>
    <t>Clavet Francicsco</t>
  </si>
  <si>
    <t>Fraisse Irene</t>
  </si>
  <si>
    <t>Skulj Irena</t>
  </si>
  <si>
    <t>Pierval Claudine</t>
  </si>
  <si>
    <t>Lindstrom Christina</t>
  </si>
  <si>
    <t>Palacios Paola</t>
  </si>
  <si>
    <t>Vrancovich Mabel</t>
  </si>
  <si>
    <t>Kindler Marianne</t>
  </si>
  <si>
    <t>Montano Patricia</t>
  </si>
  <si>
    <t>Studer Anne-Marie</t>
  </si>
  <si>
    <t>Radkova Lubka</t>
  </si>
  <si>
    <t>Cristiani Marion</t>
  </si>
  <si>
    <t>Dmitrieva Anna</t>
  </si>
  <si>
    <t>Nenot Aline</t>
  </si>
  <si>
    <t>Venturino Johanne</t>
  </si>
  <si>
    <t>Dove Gillian</t>
  </si>
  <si>
    <t>Phillips-Moore Ann</t>
  </si>
  <si>
    <t>Beltrame Roberta</t>
  </si>
  <si>
    <t>Niox-Château Nicole</t>
  </si>
  <si>
    <t>Buding Ilse</t>
  </si>
  <si>
    <t>Burel Maylis</t>
  </si>
  <si>
    <t>Delport Greta</t>
  </si>
  <si>
    <t>Schmitt Suzanne</t>
  </si>
  <si>
    <t>Borba-Dias M.</t>
  </si>
  <si>
    <t>Langanay Chantal</t>
  </si>
  <si>
    <t>Chakarova Maria</t>
  </si>
  <si>
    <t>Pipan Alenka</t>
  </si>
  <si>
    <t>Mauroy-Toffier Janine</t>
  </si>
  <si>
    <t>Aubet Maria-Jose</t>
  </si>
  <si>
    <t>Caceres Virginia</t>
  </si>
  <si>
    <t>Peterdy Martha</t>
  </si>
  <si>
    <t>Asteri Dionissia</t>
  </si>
  <si>
    <t>Bender Margarita</t>
  </si>
  <si>
    <t>Berberian Yulia</t>
  </si>
  <si>
    <t>Whitely Dorothy</t>
  </si>
  <si>
    <t>Duldig Eva</t>
  </si>
  <si>
    <t>Griffiths L.</t>
  </si>
  <si>
    <t>Jenkins Beryl</t>
  </si>
  <si>
    <t>Butterfield Loris</t>
  </si>
  <si>
    <t>Shepard Geri</t>
  </si>
  <si>
    <t>Washbourne S.</t>
  </si>
  <si>
    <t>Stephen Sandra</t>
  </si>
  <si>
    <t>Hutchings Lynne</t>
  </si>
  <si>
    <t>O'Connor Helen</t>
  </si>
  <si>
    <t>Johnson Joan</t>
  </si>
  <si>
    <t>McKechnie Heather</t>
  </si>
  <si>
    <t>Jenkins Ann</t>
  </si>
  <si>
    <t>Dening Kaye</t>
  </si>
  <si>
    <t>McKenzie Alison</t>
  </si>
  <si>
    <t>Hastings Sue</t>
  </si>
  <si>
    <t>Staples E.</t>
  </si>
  <si>
    <t>Murdoch Janine</t>
  </si>
  <si>
    <t>Boy Yveline</t>
  </si>
  <si>
    <t>Brennan D.</t>
  </si>
  <si>
    <t>Wang Qiang</t>
  </si>
  <si>
    <t>Mladenovic Kristina</t>
  </si>
  <si>
    <t>Bellis Catherine</t>
  </si>
  <si>
    <t>Zheng Saisai</t>
  </si>
  <si>
    <t>Brengle Madison</t>
  </si>
  <si>
    <t>Abanda Francoise</t>
  </si>
  <si>
    <t>Jabeur Ons</t>
  </si>
  <si>
    <t>Sasnovich Aliaksandra</t>
  </si>
  <si>
    <t>Collins Danielle Rose</t>
  </si>
  <si>
    <t>Schwartzman Diego</t>
  </si>
  <si>
    <t>Giron Marcos</t>
  </si>
  <si>
    <t>McGee James</t>
  </si>
  <si>
    <t>Coric Borna</t>
  </si>
  <si>
    <t>Chiudinelli Marco</t>
  </si>
  <si>
    <t>Albot Radu</t>
  </si>
  <si>
    <t>Rubin Noah</t>
  </si>
  <si>
    <t>Desein Niels</t>
  </si>
  <si>
    <t>Donaldson Jared</t>
  </si>
  <si>
    <t>Nishioka Yoshihito</t>
  </si>
  <si>
    <t>Fognini Fabio</t>
  </si>
  <si>
    <t>Allertova Denisa</t>
  </si>
  <si>
    <t>Hogenkamp Richel</t>
  </si>
  <si>
    <t>Dodin Océane</t>
  </si>
  <si>
    <t>Mestach An-Sophie</t>
  </si>
  <si>
    <t>Ymer Elias</t>
  </si>
  <si>
    <t>Copil Marius</t>
  </si>
  <si>
    <t>Troicki Victor</t>
  </si>
  <si>
    <t>Gulbis Ernests</t>
  </si>
  <si>
    <t>Anderson Kevin</t>
  </si>
  <si>
    <t>Bhambri Yuki</t>
  </si>
  <si>
    <t># %</t>
  </si>
  <si>
    <t>Classés</t>
  </si>
  <si>
    <t>&lt;2000</t>
  </si>
  <si>
    <t>&lt;2500</t>
  </si>
  <si>
    <t>&lt;3000</t>
  </si>
  <si>
    <t>&lt;4000</t>
  </si>
  <si>
    <t>&lt;5000</t>
  </si>
  <si>
    <t>&lt;6000</t>
  </si>
  <si>
    <t>&lt;7000</t>
  </si>
  <si>
    <t>Nbre Total</t>
  </si>
  <si>
    <t>Hommes</t>
  </si>
  <si>
    <t>Femmes</t>
  </si>
  <si>
    <t>&lt;128</t>
  </si>
  <si>
    <t>&lt;500</t>
  </si>
  <si>
    <t>&lt;1000</t>
  </si>
  <si>
    <t>&lt;1500</t>
  </si>
  <si>
    <t>&lt;64</t>
  </si>
  <si>
    <t>&lt;96</t>
  </si>
  <si>
    <t>&lt;112</t>
  </si>
  <si>
    <t>&lt;120</t>
  </si>
  <si>
    <t>&lt;50%</t>
  </si>
  <si>
    <t>&lt;75%</t>
  </si>
  <si>
    <t>&lt;87,5%</t>
  </si>
  <si>
    <t>&lt;93,75%</t>
  </si>
  <si>
    <t>Cepede Royg Veronica</t>
  </si>
  <si>
    <t>Basilashvili Nikoloz</t>
  </si>
  <si>
    <t>Vanni Luca</t>
  </si>
  <si>
    <t>Hamou Maxime</t>
  </si>
  <si>
    <t>Linette Magda</t>
  </si>
  <si>
    <t>Coppejans Kimmer</t>
  </si>
  <si>
    <t>Halys Quentin</t>
  </si>
  <si>
    <t>Chirico Louisa</t>
  </si>
  <si>
    <t>Gasparyan Margarita</t>
  </si>
  <si>
    <t>Gigounon Germain</t>
  </si>
  <si>
    <t>Tiafoe Frances</t>
  </si>
  <si>
    <t>Lindell Christian</t>
  </si>
  <si>
    <t>Arcangioli Manon</t>
  </si>
  <si>
    <t>Ferreira Wayne</t>
  </si>
  <si>
    <t>Moya Carlos</t>
  </si>
  <si>
    <t>Broady Liam</t>
  </si>
  <si>
    <t>Chung Hyeon</t>
  </si>
  <si>
    <t>Ostapenko Jelena</t>
  </si>
  <si>
    <t>Xu Yi-Fan</t>
  </si>
  <si>
    <t>Zhu Lin</t>
  </si>
  <si>
    <t>Siegemund Laura</t>
  </si>
  <si>
    <t>Wickmayer Yanina</t>
  </si>
  <si>
    <t>Kulichkova Elizaveta</t>
  </si>
  <si>
    <t>Paul Tommy</t>
  </si>
  <si>
    <t>Cecchinato Marco</t>
  </si>
  <si>
    <t>Shane Ryan</t>
  </si>
  <si>
    <t>Rublev Andrey</t>
  </si>
  <si>
    <t>Fratangelo Bjorn</t>
  </si>
  <si>
    <t>Mattek Sands Bethanie</t>
  </si>
  <si>
    <t>Kozlova Kateryna</t>
  </si>
  <si>
    <t>Kasatkina Daria</t>
  </si>
  <si>
    <t>Kouznetsova Svetlana</t>
  </si>
  <si>
    <t>Suarez Navarro Carla</t>
  </si>
  <si>
    <t>Kenin Sofia</t>
  </si>
  <si>
    <t>Pegula Jessica</t>
  </si>
  <si>
    <t>Hibi Mayo</t>
  </si>
  <si>
    <t>Mrdeza Tereza</t>
  </si>
  <si>
    <t>Niculescu Monica</t>
  </si>
  <si>
    <t>Loeb Jamie</t>
  </si>
  <si>
    <t>Sakkari Maria</t>
  </si>
  <si>
    <t>&lt;96,875%</t>
  </si>
  <si>
    <t>Jasika Omar</t>
  </si>
  <si>
    <t>Kovalik Jozef</t>
  </si>
  <si>
    <t>Trungelliti Marco</t>
  </si>
  <si>
    <t>Basic Mirza</t>
  </si>
  <si>
    <t>Hibino Nao</t>
  </si>
  <si>
    <t>Golubic Viktoriya</t>
  </si>
  <si>
    <t>Yafan Wang</t>
  </si>
  <si>
    <t>Fritz Taylor</t>
  </si>
  <si>
    <t>Hon Priscilla</t>
  </si>
  <si>
    <t>Osaka Naomi</t>
  </si>
  <si>
    <t>Strycova Barbora</t>
  </si>
  <si>
    <t>Inglis Maddison</t>
  </si>
  <si>
    <t>Birrell Kimberly</t>
  </si>
  <si>
    <t>Wolfe Jarmila</t>
  </si>
  <si>
    <t>Patterson Tammi</t>
  </si>
  <si>
    <t>Lepchenko Varvara</t>
  </si>
  <si>
    <t>Matchs joués</t>
  </si>
  <si>
    <r>
      <rPr>
        <sz val="10"/>
        <rFont val="Calibri"/>
        <family val="2"/>
      </rPr>
      <t>≤</t>
    </r>
    <r>
      <rPr>
        <sz val="10"/>
        <rFont val="Arial"/>
        <family val="2"/>
      </rPr>
      <t>20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</si>
  <si>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25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</si>
  <si>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30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</si>
  <si>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40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</si>
  <si>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50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</si>
  <si>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60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</si>
  <si>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70</t>
    </r>
  </si>
  <si>
    <t>Joueurs "2000"</t>
  </si>
  <si>
    <t>Joueurs "3000"</t>
  </si>
  <si>
    <t>Joueurs "4000"</t>
  </si>
  <si>
    <t>Joueurs "5000"</t>
  </si>
  <si>
    <t>Joueurs "6000"</t>
  </si>
  <si>
    <t>Joueurs "7000"</t>
  </si>
  <si>
    <r>
      <rPr>
        <sz val="10"/>
        <rFont val="Calibri"/>
        <family val="2"/>
      </rPr>
      <t>≤</t>
    </r>
    <r>
      <rPr>
        <sz val="10"/>
        <rFont val="Arial"/>
        <family val="2"/>
      </rPr>
      <t>80</t>
    </r>
  </si>
  <si>
    <t>Andrianjafitrimo Tessah</t>
  </si>
  <si>
    <t>Soylu Ipek</t>
  </si>
  <si>
    <t>Bondarenko Kateryna</t>
  </si>
  <si>
    <t>Buyukakcay Cagla</t>
  </si>
  <si>
    <t>Sorribes Tormo Sara</t>
  </si>
  <si>
    <t>Pavlyuchenkova Anastasia</t>
  </si>
  <si>
    <t>Georges Myrtille</t>
  </si>
  <si>
    <t>Melzer Gerald</t>
  </si>
  <si>
    <t>Barrere Gregoire</t>
  </si>
  <si>
    <t>Carballes Baena Roberto</t>
  </si>
  <si>
    <t>Pavlasek Adam</t>
  </si>
  <si>
    <t>Djere Laslo</t>
  </si>
  <si>
    <t>Samper Montana Jordi</t>
  </si>
  <si>
    <t>Bourgue Mathias</t>
  </si>
  <si>
    <t>Ward Alexander</t>
  </si>
  <si>
    <t>Willis Marcus</t>
  </si>
  <si>
    <t>Lamasine Tristan</t>
  </si>
  <si>
    <t>Skugor Franko</t>
  </si>
  <si>
    <t>Barton Matthew</t>
  </si>
  <si>
    <t>Sadikovic Amra</t>
  </si>
  <si>
    <t>Melnikova Marina</t>
  </si>
  <si>
    <t>Swan Katie</t>
  </si>
  <si>
    <t>Radwanska Agnieska</t>
  </si>
  <si>
    <t>Boserup Julia</t>
  </si>
  <si>
    <t>Tig Patricia</t>
  </si>
  <si>
    <t>Alexandrova Ekaterina</t>
  </si>
  <si>
    <t>Escobedo Ernesto</t>
  </si>
  <si>
    <t>Fucsovics Marton</t>
  </si>
  <si>
    <t>Mertens Elise</t>
  </si>
  <si>
    <t>Satral Jan</t>
  </si>
  <si>
    <t>McDonald Mackenzie</t>
  </si>
  <si>
    <t>Clezar Guilherme</t>
  </si>
  <si>
    <t>Bogdan Ana</t>
  </si>
  <si>
    <t>Day Kayla</t>
  </si>
  <si>
    <t>Mattek Bethanie</t>
  </si>
  <si>
    <t>Myneni Saketh</t>
  </si>
  <si>
    <t>Mmoh Michael</t>
  </si>
  <si>
    <t>Ivashka Ilya</t>
  </si>
  <si>
    <t>Khachanov Karen</t>
  </si>
  <si>
    <t>Haas Barbara</t>
  </si>
  <si>
    <t>Perez Ellen</t>
  </si>
  <si>
    <t>Podoroska Nadia</t>
  </si>
  <si>
    <t>Harrison Christian</t>
  </si>
  <si>
    <t>Giannessi Alessandro</t>
  </si>
  <si>
    <t>Lottner Antonia</t>
  </si>
  <si>
    <t>Gonzalez Montserrat</t>
  </si>
  <si>
    <t>Woodbridge Todd</t>
  </si>
  <si>
    <t>Woodforde Marc</t>
  </si>
  <si>
    <t>Ferrero Juan Carlos</t>
  </si>
  <si>
    <t>Stoltenberg Jason</t>
  </si>
  <si>
    <t>Mathieu Paul-Henry</t>
  </si>
  <si>
    <t>Philipoussis Mark</t>
  </si>
  <si>
    <t>Lapentti Nicolas</t>
  </si>
  <si>
    <t>Gustafsson Magnus</t>
  </si>
  <si>
    <t>Wheaton David</t>
  </si>
  <si>
    <t>Chesnokov Andrey</t>
  </si>
  <si>
    <t>Granollers-Pujol Marcel</t>
  </si>
  <si>
    <t>Lu Yen-Hsun</t>
  </si>
  <si>
    <t>Henin Justine</t>
  </si>
  <si>
    <t>Ruano Pascual Virginia</t>
  </si>
  <si>
    <t>Date Krumm Kimiko</t>
  </si>
  <si>
    <t>Medina Garrigues Anabel</t>
  </si>
  <si>
    <t>Dragomir-Ilie Ruxandra</t>
  </si>
  <si>
    <t>Gagliardi Emmanuelle</t>
  </si>
  <si>
    <t>Shaughnessy Meghan</t>
  </si>
  <si>
    <t>Evolution</t>
  </si>
  <si>
    <t>Sela Dudi</t>
  </si>
  <si>
    <t>↔</t>
  </si>
  <si>
    <t>↑</t>
  </si>
  <si>
    <t>↓</t>
  </si>
  <si>
    <t>Nihil</t>
  </si>
  <si>
    <t>Bacsinszki Timea</t>
  </si>
  <si>
    <t xml:space="preserve"># </t>
  </si>
  <si>
    <t>Berdych Tomas</t>
  </si>
  <si>
    <t>Bautista-Agut Roberto</t>
  </si>
  <si>
    <t>Ramos-Vinolas Albert</t>
  </si>
  <si>
    <t>Zeballos Horacio</t>
  </si>
  <si>
    <t>Zverev Alexander</t>
  </si>
  <si>
    <t>Dutra Silva Rogerio</t>
  </si>
  <si>
    <t>Whittington Andrew</t>
  </si>
  <si>
    <t>Bublik Alexander</t>
  </si>
  <si>
    <t>Opelka Reilly</t>
  </si>
  <si>
    <t>Bolt Alex</t>
  </si>
  <si>
    <t>Medvedev Daniil</t>
  </si>
  <si>
    <t>Monteiro Thiago</t>
  </si>
  <si>
    <t>O'Connell Christopher</t>
  </si>
  <si>
    <t>Mott Blake</t>
  </si>
  <si>
    <t>Sevastova Anastasija</t>
  </si>
  <si>
    <t>Duque Marino Mariana</t>
  </si>
  <si>
    <t>Kucova Kristina</t>
  </si>
  <si>
    <t>Brady Jennifer</t>
  </si>
  <si>
    <t>Vikhlyantseva Natalia</t>
  </si>
  <si>
    <t>Fourlis Jaimee</t>
  </si>
  <si>
    <t>Blinkova Anna</t>
  </si>
  <si>
    <t>Hozumi Eri</t>
  </si>
  <si>
    <t>Aiava Destanee</t>
  </si>
  <si>
    <t>Sramkova Rebecca</t>
  </si>
  <si>
    <t>Cabrera Lizette</t>
  </si>
  <si>
    <t>Ozaki Risa</t>
  </si>
  <si>
    <t>Khromacheva Irina</t>
  </si>
  <si>
    <t>-</t>
  </si>
  <si>
    <t>Dolgopolov Jr Alexandr</t>
  </si>
  <si>
    <t>Kirsten Flipkens</t>
  </si>
  <si>
    <t>Jankovic Jelena</t>
  </si>
  <si>
    <t>Robert Stéphane</t>
  </si>
  <si>
    <t>Sugita Yuichi</t>
  </si>
  <si>
    <t>Napolitano Stefano</t>
  </si>
  <si>
    <t>Kicker Nicolas</t>
  </si>
  <si>
    <t>Bonzi Benjamin</t>
  </si>
  <si>
    <t>Muller Alexandre</t>
  </si>
  <si>
    <t>Jarry Nicolas</t>
  </si>
  <si>
    <t>De Greef Arthur</t>
  </si>
  <si>
    <t>Tsitsipas Stefanos</t>
  </si>
  <si>
    <t>Sandgren Tennys</t>
  </si>
  <si>
    <t>Dolgopolov Alexandr Jr</t>
  </si>
  <si>
    <t>Vondrousova Marketa</t>
  </si>
  <si>
    <t>Paquet Chloé</t>
  </si>
  <si>
    <t>Anisimova Amanda</t>
  </si>
  <si>
    <t>Haddad Maia Beatriz</t>
  </si>
  <si>
    <t>Lemoine Quirine</t>
  </si>
  <si>
    <t>Kato Miyu</t>
  </si>
  <si>
    <t>Bautista Agut Roberto</t>
  </si>
  <si>
    <t>Haider-Maurer Andreas</t>
  </si>
  <si>
    <t>Daniel Taro</t>
  </si>
  <si>
    <t>Ofner Sebastian</t>
  </si>
  <si>
    <t>Travaglia Stefano</t>
  </si>
  <si>
    <t>Shapovalov Denis</t>
  </si>
  <si>
    <t>Garin Christian</t>
  </si>
  <si>
    <t>Laaksonen Henri</t>
  </si>
  <si>
    <t>Gombos Norbert</t>
  </si>
  <si>
    <t>Norrie Cameron</t>
  </si>
  <si>
    <t>Renzo Olivo</t>
  </si>
  <si>
    <t>Chang Kai Chen</t>
  </si>
  <si>
    <t>Sabalenka Aryna</t>
  </si>
  <si>
    <t>Boulter Katie</t>
  </si>
  <si>
    <t>Andreescu Bianca</t>
  </si>
  <si>
    <t>Potapova Anastasia</t>
  </si>
  <si>
    <t>McHale Chrisitna</t>
  </si>
  <si>
    <t>&lt;8000</t>
  </si>
  <si>
    <t>Joueurs "8000"</t>
  </si>
  <si>
    <t>Rybarikova Magdalena</t>
  </si>
  <si>
    <t>Lao Danielle</t>
  </si>
  <si>
    <t>Kuzmova Viktoria</t>
  </si>
  <si>
    <t>Liu Claire</t>
  </si>
  <si>
    <t>Zhuk Sofia</t>
  </si>
  <si>
    <t>Peterson Rebecca</t>
  </si>
  <si>
    <t>Buzarnescu Mihaela</t>
  </si>
  <si>
    <t>Minor Brienne</t>
  </si>
  <si>
    <t>Zaja Anna</t>
  </si>
  <si>
    <t>Eguchi Misa</t>
  </si>
  <si>
    <t>Kerkhove Lesley</t>
  </si>
  <si>
    <t>Kiick Allie</t>
  </si>
  <si>
    <t>Kratzer Ashley</t>
  </si>
  <si>
    <t>Martincova Tereza</t>
  </si>
  <si>
    <t>Schmiedlova Anna-Karolina</t>
  </si>
  <si>
    <t>Kostyuk Marta</t>
  </si>
  <si>
    <t>Pera Bernarda</t>
  </si>
  <si>
    <t>Fett Jana</t>
  </si>
  <si>
    <t>Frech Magdalena</t>
  </si>
  <si>
    <t>Kalinskaya Anna</t>
  </si>
  <si>
    <t>Ponchet Jessika</t>
  </si>
  <si>
    <t>Wang Xinyu</t>
  </si>
  <si>
    <t>Ahn Kristie</t>
  </si>
  <si>
    <t>Jorovic Ivana</t>
  </si>
  <si>
    <t>Tomova Viktoriya</t>
  </si>
  <si>
    <t>Stebe Cedrik-Marcel</t>
  </si>
  <si>
    <t>Marterer Maximilian</t>
  </si>
  <si>
    <t>Menendez-Maceiras Adrian</t>
  </si>
  <si>
    <t>Sonego Lorenzo</t>
  </si>
  <si>
    <t>Ruud Casper</t>
  </si>
  <si>
    <t>Caruso Salvatore</t>
  </si>
  <si>
    <t>Kwiatkowski Thai-Son</t>
  </si>
  <si>
    <t>De Minaur Alex</t>
  </si>
  <si>
    <t>Moutet Corentin</t>
  </si>
  <si>
    <t>Popyrin Alexei</t>
  </si>
  <si>
    <t>King Darian</t>
  </si>
  <si>
    <t>Munar Jaume</t>
  </si>
  <si>
    <t>Berrettini Matteo</t>
  </si>
  <si>
    <t>Safranek Vaclav</t>
  </si>
  <si>
    <t>King Evan</t>
  </si>
  <si>
    <t>Kypson Patrick</t>
  </si>
  <si>
    <t>Eubanks Christopher</t>
  </si>
  <si>
    <t>King Kevin</t>
  </si>
  <si>
    <t>Aragone JC</t>
  </si>
  <si>
    <t>Kwon Soon Woo</t>
  </si>
  <si>
    <t>Blancaneaux Geoffrey</t>
  </si>
  <si>
    <t>Novak Dennis</t>
  </si>
  <si>
    <t>dont 187</t>
  </si>
  <si>
    <t>Bellucci Thomaz</t>
  </si>
  <si>
    <t>Stakhovsky Sergy</t>
  </si>
  <si>
    <t>Hurkacz Robert</t>
  </si>
  <si>
    <t>Taberner Carlos</t>
  </si>
  <si>
    <t>Otte Oscar</t>
  </si>
  <si>
    <t>Benchetrit Elliot</t>
  </si>
  <si>
    <t>Janvier Maxime</t>
  </si>
  <si>
    <t>Safwat Mohamed</t>
  </si>
  <si>
    <t>Hemery Calvin</t>
  </si>
  <si>
    <t>Hercog Polona</t>
  </si>
  <si>
    <t>Voegele Steph.</t>
  </si>
  <si>
    <t>Dolehide Caroline</t>
  </si>
  <si>
    <t>Jakupovic Dalila</t>
  </si>
  <si>
    <t>Chiesa Deborah</t>
  </si>
  <si>
    <t>Krejcikova Barbora</t>
  </si>
  <si>
    <t>Garcia Perez Georgina</t>
  </si>
  <si>
    <t>Wallace Isabelle</t>
  </si>
  <si>
    <t>dont 228</t>
  </si>
  <si>
    <t>Hommes après RG</t>
  </si>
  <si>
    <t>Femmes après RG</t>
  </si>
  <si>
    <t>Pas W</t>
  </si>
  <si>
    <t>W</t>
  </si>
  <si>
    <t>Avant W</t>
  </si>
  <si>
    <t>Points W</t>
  </si>
  <si>
    <t>Moyenne avant W</t>
  </si>
  <si>
    <t>Rodina Evgeniya</t>
  </si>
  <si>
    <t>Lapko Vera</t>
  </si>
  <si>
    <t>Dart Harriet</t>
  </si>
  <si>
    <t>Ruse Elena-Gabriella</t>
  </si>
  <si>
    <t>Taylor Gabriella</t>
  </si>
  <si>
    <t>Dunne Katy</t>
  </si>
  <si>
    <t>Stefkova Barbora</t>
  </si>
  <si>
    <t>% Avant W</t>
  </si>
  <si>
    <t># avant W</t>
  </si>
  <si>
    <t>% avant W</t>
  </si>
  <si>
    <t>Clarke Jay</t>
  </si>
  <si>
    <t>Jung Jason</t>
  </si>
  <si>
    <t>Maden Yannick</t>
  </si>
  <si>
    <t>Après RG</t>
  </si>
  <si>
    <t>dont 229</t>
  </si>
  <si>
    <t>Hommes après W</t>
  </si>
  <si>
    <t>dont 190</t>
  </si>
  <si>
    <t>Femmes après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</si>
</sst>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_);[Red]\(&quot;€&quot;\ #,##0.00\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0" fontId="0" fillId="0" borderId="2" xfId="0" applyFill="1" applyBorder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vertical="center"/>
    </xf>
    <xf numFmtId="0" fontId="3" fillId="10" borderId="14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1" xfId="1" applyFont="1" applyFill="1" applyBorder="1"/>
    <xf numFmtId="2" fontId="3" fillId="9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  <xf numFmtId="0" fontId="3" fillId="0" borderId="0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8" borderId="17" xfId="0" applyFill="1" applyBorder="1"/>
    <xf numFmtId="0" fontId="3" fillId="6" borderId="0" xfId="0" applyFont="1" applyFill="1" applyBorder="1"/>
    <xf numFmtId="0" fontId="0" fillId="14" borderId="1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/>
    <xf numFmtId="0" fontId="0" fillId="14" borderId="6" xfId="0" applyFill="1" applyBorder="1"/>
    <xf numFmtId="0" fontId="0" fillId="14" borderId="18" xfId="0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" fillId="14" borderId="27" xfId="0" applyFont="1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0" fontId="0" fillId="15" borderId="18" xfId="0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3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3" fillId="15" borderId="25" xfId="0" applyFont="1" applyFill="1" applyBorder="1" applyAlignment="1">
      <alignment horizontal="center"/>
    </xf>
    <xf numFmtId="0" fontId="0" fillId="15" borderId="25" xfId="0" applyFill="1" applyBorder="1"/>
    <xf numFmtId="0" fontId="0" fillId="15" borderId="26" xfId="0" applyFill="1" applyBorder="1"/>
    <xf numFmtId="0" fontId="3" fillId="15" borderId="27" xfId="0" applyFont="1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3" fillId="15" borderId="29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0" fillId="15" borderId="2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zoomScaleNormal="100" workbookViewId="0">
      <selection activeCell="H95" sqref="H95"/>
    </sheetView>
  </sheetViews>
  <sheetFormatPr defaultColWidth="11.42578125" defaultRowHeight="12.75" x14ac:dyDescent="0.2"/>
  <cols>
    <col min="1" max="1" width="5.7109375" customWidth="1"/>
    <col min="2" max="2" width="9.7109375" customWidth="1"/>
    <col min="3" max="3" width="8.7109375" customWidth="1"/>
    <col min="4" max="4" width="20.7109375" customWidth="1"/>
    <col min="5" max="5" width="8.7109375" customWidth="1"/>
    <col min="6" max="6" width="9.7109375" customWidth="1"/>
    <col min="7" max="7" width="8.7109375" customWidth="1"/>
  </cols>
  <sheetData>
    <row r="1" spans="1:9" x14ac:dyDescent="0.2">
      <c r="A1" s="4" t="s">
        <v>2371</v>
      </c>
      <c r="B1" s="92" t="s">
        <v>4098</v>
      </c>
      <c r="C1" s="12" t="s">
        <v>3953</v>
      </c>
      <c r="D1" s="12" t="s">
        <v>1685</v>
      </c>
      <c r="E1" s="92" t="s">
        <v>4098</v>
      </c>
      <c r="F1" s="6" t="s">
        <v>4099</v>
      </c>
      <c r="G1" s="4" t="s">
        <v>2031</v>
      </c>
    </row>
    <row r="2" spans="1:9" x14ac:dyDescent="0.2">
      <c r="A2" s="4">
        <v>1</v>
      </c>
      <c r="B2" s="79">
        <v>1</v>
      </c>
      <c r="C2" s="82" t="s">
        <v>3955</v>
      </c>
      <c r="D2" s="3" t="s">
        <v>1521</v>
      </c>
      <c r="E2" s="80">
        <v>8303</v>
      </c>
      <c r="F2" s="6">
        <v>124</v>
      </c>
      <c r="G2" s="8">
        <f t="shared" ref="G2:G65" si="0">E2+F2</f>
        <v>8427</v>
      </c>
      <c r="I2" s="7" t="s">
        <v>3956</v>
      </c>
    </row>
    <row r="3" spans="1:9" x14ac:dyDescent="0.2">
      <c r="A3" s="4">
        <v>2</v>
      </c>
      <c r="B3" s="79">
        <v>2</v>
      </c>
      <c r="C3" s="82" t="s">
        <v>3955</v>
      </c>
      <c r="D3" s="3" t="s">
        <v>567</v>
      </c>
      <c r="E3" s="80">
        <v>6511</v>
      </c>
      <c r="F3" s="84">
        <v>0</v>
      </c>
      <c r="G3" s="8">
        <f t="shared" si="0"/>
        <v>6511</v>
      </c>
      <c r="I3" s="83" t="s">
        <v>3957</v>
      </c>
    </row>
    <row r="4" spans="1:9" x14ac:dyDescent="0.2">
      <c r="A4" s="4">
        <v>3</v>
      </c>
      <c r="B4" s="79">
        <v>5</v>
      </c>
      <c r="C4" s="7" t="s">
        <v>3956</v>
      </c>
      <c r="D4" s="24" t="s">
        <v>2051</v>
      </c>
      <c r="E4" s="80">
        <v>6207</v>
      </c>
      <c r="F4" s="6">
        <v>128</v>
      </c>
      <c r="G4" s="8">
        <f t="shared" si="0"/>
        <v>6335</v>
      </c>
      <c r="I4" s="82" t="s">
        <v>3955</v>
      </c>
    </row>
    <row r="5" spans="1:9" x14ac:dyDescent="0.2">
      <c r="A5" s="4">
        <v>4</v>
      </c>
      <c r="B5" s="79">
        <v>3</v>
      </c>
      <c r="C5" s="83" t="s">
        <v>3957</v>
      </c>
      <c r="D5" s="3" t="s">
        <v>1570</v>
      </c>
      <c r="E5" s="80">
        <v>6246</v>
      </c>
      <c r="F5" s="84">
        <v>0</v>
      </c>
      <c r="G5" s="8">
        <f t="shared" si="0"/>
        <v>6246</v>
      </c>
      <c r="I5" s="84" t="s">
        <v>4096</v>
      </c>
    </row>
    <row r="6" spans="1:9" x14ac:dyDescent="0.2">
      <c r="A6" s="4">
        <v>5</v>
      </c>
      <c r="B6" s="79">
        <v>4</v>
      </c>
      <c r="C6" s="83" t="s">
        <v>3957</v>
      </c>
      <c r="D6" s="3" t="s">
        <v>1155</v>
      </c>
      <c r="E6" s="80">
        <v>6211</v>
      </c>
      <c r="F6" s="84">
        <v>0</v>
      </c>
      <c r="G6" s="8">
        <f t="shared" si="0"/>
        <v>6211</v>
      </c>
      <c r="I6" s="7" t="s">
        <v>4097</v>
      </c>
    </row>
    <row r="7" spans="1:9" x14ac:dyDescent="0.2">
      <c r="A7" s="4">
        <v>6</v>
      </c>
      <c r="B7" s="79">
        <v>7</v>
      </c>
      <c r="C7" s="7" t="s">
        <v>3956</v>
      </c>
      <c r="D7" s="24" t="s">
        <v>2628</v>
      </c>
      <c r="E7" s="80">
        <v>6053</v>
      </c>
      <c r="F7" s="6">
        <v>126</v>
      </c>
      <c r="G7" s="8">
        <f t="shared" si="0"/>
        <v>6179</v>
      </c>
    </row>
    <row r="8" spans="1:9" x14ac:dyDescent="0.2">
      <c r="A8" s="4">
        <v>7</v>
      </c>
      <c r="B8" s="79">
        <v>6</v>
      </c>
      <c r="C8" s="83" t="s">
        <v>3957</v>
      </c>
      <c r="D8" s="3" t="s">
        <v>1222</v>
      </c>
      <c r="E8" s="80">
        <v>6082</v>
      </c>
      <c r="F8" s="6">
        <v>43</v>
      </c>
      <c r="G8" s="8">
        <f t="shared" si="0"/>
        <v>6125</v>
      </c>
    </row>
    <row r="9" spans="1:9" x14ac:dyDescent="0.2">
      <c r="A9" s="4">
        <v>8</v>
      </c>
      <c r="B9" s="79">
        <v>8</v>
      </c>
      <c r="C9" s="82" t="s">
        <v>3955</v>
      </c>
      <c r="D9" s="3" t="s">
        <v>971</v>
      </c>
      <c r="E9" s="80">
        <v>6028</v>
      </c>
      <c r="F9" s="84">
        <v>0</v>
      </c>
      <c r="G9" s="8">
        <f t="shared" si="0"/>
        <v>6028</v>
      </c>
    </row>
    <row r="10" spans="1:9" x14ac:dyDescent="0.2">
      <c r="A10" s="4">
        <v>9</v>
      </c>
      <c r="B10" s="79">
        <v>9</v>
      </c>
      <c r="C10" s="82" t="s">
        <v>3955</v>
      </c>
      <c r="D10" s="3" t="s">
        <v>442</v>
      </c>
      <c r="E10" s="80">
        <v>5633</v>
      </c>
      <c r="F10" s="84">
        <v>0</v>
      </c>
      <c r="G10" s="8">
        <f t="shared" si="0"/>
        <v>5633</v>
      </c>
    </row>
    <row r="11" spans="1:9" x14ac:dyDescent="0.2">
      <c r="A11" s="4">
        <v>10</v>
      </c>
      <c r="B11" s="79">
        <v>10</v>
      </c>
      <c r="C11" s="82" t="s">
        <v>3955</v>
      </c>
      <c r="D11" s="3" t="s">
        <v>3961</v>
      </c>
      <c r="E11" s="80">
        <v>5621</v>
      </c>
      <c r="F11" s="84">
        <v>0</v>
      </c>
      <c r="G11" s="8">
        <f t="shared" si="0"/>
        <v>5621</v>
      </c>
      <c r="H11" s="20"/>
    </row>
    <row r="12" spans="1:9" x14ac:dyDescent="0.2">
      <c r="A12" s="4">
        <v>11</v>
      </c>
      <c r="B12" s="79">
        <v>11</v>
      </c>
      <c r="C12" s="82" t="s">
        <v>3955</v>
      </c>
      <c r="D12" s="3" t="s">
        <v>566</v>
      </c>
      <c r="E12" s="80">
        <v>5567</v>
      </c>
      <c r="F12" s="84">
        <v>0</v>
      </c>
      <c r="G12" s="8">
        <f t="shared" si="0"/>
        <v>5567</v>
      </c>
    </row>
    <row r="13" spans="1:9" x14ac:dyDescent="0.2">
      <c r="A13" s="4">
        <v>12</v>
      </c>
      <c r="B13" s="79">
        <v>12</v>
      </c>
      <c r="C13" s="82" t="s">
        <v>3955</v>
      </c>
      <c r="D13" s="3" t="s">
        <v>1547</v>
      </c>
      <c r="E13" s="80">
        <v>5498</v>
      </c>
      <c r="F13" s="2">
        <v>46</v>
      </c>
      <c r="G13" s="8">
        <f t="shared" si="0"/>
        <v>5544</v>
      </c>
    </row>
    <row r="14" spans="1:9" x14ac:dyDescent="0.2">
      <c r="A14" s="4">
        <v>13</v>
      </c>
      <c r="B14" s="79">
        <v>13</v>
      </c>
      <c r="C14" s="82" t="s">
        <v>3955</v>
      </c>
      <c r="D14" s="3" t="s">
        <v>1341</v>
      </c>
      <c r="E14" s="80">
        <v>5470</v>
      </c>
      <c r="F14" s="2">
        <v>54</v>
      </c>
      <c r="G14" s="8">
        <f t="shared" si="0"/>
        <v>5524</v>
      </c>
    </row>
    <row r="15" spans="1:9" x14ac:dyDescent="0.2">
      <c r="A15" s="4">
        <v>14</v>
      </c>
      <c r="B15" s="79">
        <v>14</v>
      </c>
      <c r="C15" s="82" t="s">
        <v>3955</v>
      </c>
      <c r="D15" s="24" t="s">
        <v>1241</v>
      </c>
      <c r="E15" s="80">
        <v>5340</v>
      </c>
      <c r="F15" s="84">
        <v>0</v>
      </c>
      <c r="G15" s="8">
        <f t="shared" si="0"/>
        <v>5340</v>
      </c>
    </row>
    <row r="16" spans="1:9" x14ac:dyDescent="0.2">
      <c r="A16" s="4">
        <v>15</v>
      </c>
      <c r="B16" s="79">
        <v>15</v>
      </c>
      <c r="C16" s="82" t="s">
        <v>3955</v>
      </c>
      <c r="D16" s="3" t="s">
        <v>1791</v>
      </c>
      <c r="E16" s="80">
        <v>5226</v>
      </c>
      <c r="F16" s="6">
        <v>76</v>
      </c>
      <c r="G16" s="8">
        <f t="shared" si="0"/>
        <v>5302</v>
      </c>
    </row>
    <row r="17" spans="1:8" x14ac:dyDescent="0.2">
      <c r="A17" s="4">
        <v>16</v>
      </c>
      <c r="B17" s="79">
        <v>18</v>
      </c>
      <c r="C17" s="7" t="s">
        <v>3956</v>
      </c>
      <c r="D17" s="24" t="s">
        <v>2626</v>
      </c>
      <c r="E17" s="80">
        <v>5126</v>
      </c>
      <c r="F17" s="6">
        <v>69</v>
      </c>
      <c r="G17" s="8">
        <f t="shared" si="0"/>
        <v>5195</v>
      </c>
    </row>
    <row r="18" spans="1:8" x14ac:dyDescent="0.2">
      <c r="A18" s="4">
        <v>17</v>
      </c>
      <c r="B18" s="79">
        <v>16</v>
      </c>
      <c r="C18" s="83" t="s">
        <v>3957</v>
      </c>
      <c r="D18" s="3" t="s">
        <v>1799</v>
      </c>
      <c r="E18" s="80">
        <v>5191</v>
      </c>
      <c r="F18" s="84">
        <v>0</v>
      </c>
      <c r="G18" s="8">
        <f t="shared" si="0"/>
        <v>5191</v>
      </c>
    </row>
    <row r="19" spans="1:8" x14ac:dyDescent="0.2">
      <c r="A19" s="4">
        <v>18</v>
      </c>
      <c r="B19" s="79">
        <v>17</v>
      </c>
      <c r="C19" s="83" t="s">
        <v>3957</v>
      </c>
      <c r="D19" s="3" t="s">
        <v>2609</v>
      </c>
      <c r="E19" s="80">
        <v>5182</v>
      </c>
      <c r="F19" s="84">
        <v>0</v>
      </c>
      <c r="G19" s="8">
        <f t="shared" si="0"/>
        <v>5182</v>
      </c>
    </row>
    <row r="20" spans="1:8" x14ac:dyDescent="0.2">
      <c r="A20" s="4">
        <v>19</v>
      </c>
      <c r="B20" s="79">
        <v>19</v>
      </c>
      <c r="C20" s="82" t="s">
        <v>3955</v>
      </c>
      <c r="D20" s="3" t="s">
        <v>3829</v>
      </c>
      <c r="E20" s="80">
        <v>5093</v>
      </c>
      <c r="F20" s="84">
        <v>0</v>
      </c>
      <c r="G20" s="8">
        <f t="shared" si="0"/>
        <v>5093</v>
      </c>
    </row>
    <row r="21" spans="1:8" x14ac:dyDescent="0.2">
      <c r="A21" s="4">
        <v>20</v>
      </c>
      <c r="B21" s="79">
        <v>20</v>
      </c>
      <c r="C21" s="82" t="s">
        <v>3955</v>
      </c>
      <c r="D21" s="3" t="s">
        <v>345</v>
      </c>
      <c r="E21" s="80">
        <v>4906</v>
      </c>
      <c r="F21" s="84">
        <v>0</v>
      </c>
      <c r="G21" s="8">
        <f t="shared" si="0"/>
        <v>4906</v>
      </c>
      <c r="H21" s="20"/>
    </row>
    <row r="22" spans="1:8" x14ac:dyDescent="0.2">
      <c r="A22" s="4">
        <v>21</v>
      </c>
      <c r="B22" s="79">
        <v>21</v>
      </c>
      <c r="C22" s="82" t="s">
        <v>3955</v>
      </c>
      <c r="D22" s="3" t="s">
        <v>1143</v>
      </c>
      <c r="E22" s="80">
        <v>4860</v>
      </c>
      <c r="F22" s="84">
        <v>0</v>
      </c>
      <c r="G22" s="8">
        <f t="shared" si="0"/>
        <v>4860</v>
      </c>
    </row>
    <row r="23" spans="1:8" x14ac:dyDescent="0.2">
      <c r="A23" s="4">
        <v>22</v>
      </c>
      <c r="B23" s="79">
        <v>22</v>
      </c>
      <c r="C23" s="82" t="s">
        <v>3955</v>
      </c>
      <c r="D23" s="3" t="s">
        <v>1220</v>
      </c>
      <c r="E23" s="80">
        <v>4830</v>
      </c>
      <c r="F23" s="84">
        <v>0</v>
      </c>
      <c r="G23" s="8">
        <f t="shared" si="0"/>
        <v>4830</v>
      </c>
    </row>
    <row r="24" spans="1:8" x14ac:dyDescent="0.2">
      <c r="A24" s="4">
        <v>23</v>
      </c>
      <c r="B24" s="79">
        <v>23</v>
      </c>
      <c r="C24" s="82" t="s">
        <v>3955</v>
      </c>
      <c r="D24" s="24" t="s">
        <v>1479</v>
      </c>
      <c r="E24" s="80">
        <v>4773</v>
      </c>
      <c r="F24" s="6">
        <v>31</v>
      </c>
      <c r="G24" s="8">
        <f t="shared" si="0"/>
        <v>4804</v>
      </c>
    </row>
    <row r="25" spans="1:8" x14ac:dyDescent="0.2">
      <c r="A25" s="4">
        <v>24</v>
      </c>
      <c r="B25" s="79">
        <v>24</v>
      </c>
      <c r="C25" s="82" t="s">
        <v>3955</v>
      </c>
      <c r="D25" s="3" t="s">
        <v>564</v>
      </c>
      <c r="E25" s="80">
        <v>4688</v>
      </c>
      <c r="F25" s="84">
        <v>0</v>
      </c>
      <c r="G25" s="8">
        <f t="shared" si="0"/>
        <v>4688</v>
      </c>
    </row>
    <row r="26" spans="1:8" x14ac:dyDescent="0.2">
      <c r="A26" s="4">
        <v>25</v>
      </c>
      <c r="B26" s="79">
        <v>25</v>
      </c>
      <c r="C26" s="82" t="s">
        <v>3955</v>
      </c>
      <c r="D26" s="3" t="s">
        <v>1732</v>
      </c>
      <c r="E26" s="80">
        <v>4682</v>
      </c>
      <c r="F26" s="84">
        <v>0</v>
      </c>
      <c r="G26" s="8">
        <f t="shared" si="0"/>
        <v>4682</v>
      </c>
    </row>
    <row r="27" spans="1:8" x14ac:dyDescent="0.2">
      <c r="A27" s="4">
        <v>26</v>
      </c>
      <c r="B27" s="79">
        <v>26</v>
      </c>
      <c r="C27" s="82" t="s">
        <v>3955</v>
      </c>
      <c r="D27" s="3" t="s">
        <v>565</v>
      </c>
      <c r="E27" s="80">
        <v>4632</v>
      </c>
      <c r="F27" s="84">
        <v>0</v>
      </c>
      <c r="G27" s="8">
        <f t="shared" si="0"/>
        <v>4632</v>
      </c>
    </row>
    <row r="28" spans="1:8" x14ac:dyDescent="0.2">
      <c r="A28" s="4">
        <v>27</v>
      </c>
      <c r="B28" s="79">
        <v>31</v>
      </c>
      <c r="C28" s="7" t="s">
        <v>3956</v>
      </c>
      <c r="D28" s="3" t="s">
        <v>1198</v>
      </c>
      <c r="E28" s="80">
        <v>4442</v>
      </c>
      <c r="F28" s="6">
        <v>119</v>
      </c>
      <c r="G28" s="8">
        <f t="shared" si="0"/>
        <v>4561</v>
      </c>
    </row>
    <row r="29" spans="1:8" x14ac:dyDescent="0.2">
      <c r="A29" s="4">
        <v>28</v>
      </c>
      <c r="B29" s="79">
        <v>27</v>
      </c>
      <c r="C29" s="83" t="s">
        <v>3957</v>
      </c>
      <c r="D29" s="3" t="s">
        <v>2474</v>
      </c>
      <c r="E29" s="80">
        <v>4508</v>
      </c>
      <c r="F29" s="84">
        <v>0</v>
      </c>
      <c r="G29" s="8">
        <f t="shared" si="0"/>
        <v>4508</v>
      </c>
    </row>
    <row r="30" spans="1:8" x14ac:dyDescent="0.2">
      <c r="A30" s="4">
        <v>29</v>
      </c>
      <c r="B30" s="79">
        <v>28</v>
      </c>
      <c r="C30" s="83" t="s">
        <v>3957</v>
      </c>
      <c r="D30" s="3" t="s">
        <v>560</v>
      </c>
      <c r="E30" s="80">
        <v>4464</v>
      </c>
      <c r="F30" s="84">
        <v>0</v>
      </c>
      <c r="G30" s="8">
        <f t="shared" si="0"/>
        <v>4464</v>
      </c>
    </row>
    <row r="31" spans="1:8" x14ac:dyDescent="0.2">
      <c r="A31" s="4">
        <v>30</v>
      </c>
      <c r="B31" s="79">
        <v>29</v>
      </c>
      <c r="C31" s="83" t="s">
        <v>3957</v>
      </c>
      <c r="D31" s="3" t="s">
        <v>1075</v>
      </c>
      <c r="E31" s="80">
        <v>4463</v>
      </c>
      <c r="F31" s="84">
        <v>0</v>
      </c>
      <c r="G31" s="8">
        <f t="shared" si="0"/>
        <v>4463</v>
      </c>
      <c r="H31" s="20"/>
    </row>
    <row r="32" spans="1:8" x14ac:dyDescent="0.2">
      <c r="A32" s="4">
        <v>31</v>
      </c>
      <c r="B32" s="79">
        <v>30</v>
      </c>
      <c r="C32" s="83" t="s">
        <v>3957</v>
      </c>
      <c r="D32" s="3" t="s">
        <v>559</v>
      </c>
      <c r="E32" s="80">
        <v>4446</v>
      </c>
      <c r="F32" s="84">
        <v>0</v>
      </c>
      <c r="G32" s="8">
        <f t="shared" si="0"/>
        <v>4446</v>
      </c>
    </row>
    <row r="33" spans="1:8" x14ac:dyDescent="0.2">
      <c r="A33" s="4">
        <v>32</v>
      </c>
      <c r="B33" s="79">
        <v>32</v>
      </c>
      <c r="C33" s="82" t="s">
        <v>3955</v>
      </c>
      <c r="D33" s="3" t="s">
        <v>858</v>
      </c>
      <c r="E33" s="80">
        <v>4371</v>
      </c>
      <c r="F33" s="84">
        <v>0</v>
      </c>
      <c r="G33" s="8">
        <f t="shared" si="0"/>
        <v>4371</v>
      </c>
    </row>
    <row r="34" spans="1:8" x14ac:dyDescent="0.2">
      <c r="A34" s="4">
        <v>33</v>
      </c>
      <c r="B34" s="79">
        <v>33</v>
      </c>
      <c r="C34" s="82" t="s">
        <v>3955</v>
      </c>
      <c r="D34" s="3" t="s">
        <v>1578</v>
      </c>
      <c r="E34" s="80">
        <v>4338</v>
      </c>
      <c r="F34" s="84">
        <v>0</v>
      </c>
      <c r="G34" s="8">
        <f t="shared" si="0"/>
        <v>4338</v>
      </c>
    </row>
    <row r="35" spans="1:8" x14ac:dyDescent="0.2">
      <c r="A35" s="4">
        <v>34</v>
      </c>
      <c r="B35" s="79">
        <v>35</v>
      </c>
      <c r="C35" s="7" t="s">
        <v>3956</v>
      </c>
      <c r="D35" s="3" t="s">
        <v>791</v>
      </c>
      <c r="E35" s="80">
        <v>4207</v>
      </c>
      <c r="F35" s="6">
        <v>120</v>
      </c>
      <c r="G35" s="8">
        <f t="shared" si="0"/>
        <v>4327</v>
      </c>
    </row>
    <row r="36" spans="1:8" x14ac:dyDescent="0.2">
      <c r="A36" s="4">
        <v>35</v>
      </c>
      <c r="B36" s="79">
        <v>37</v>
      </c>
      <c r="C36" s="7" t="s">
        <v>3956</v>
      </c>
      <c r="D36" s="3" t="s">
        <v>2623</v>
      </c>
      <c r="E36" s="80">
        <v>4132</v>
      </c>
      <c r="F36" s="6">
        <v>104</v>
      </c>
      <c r="G36" s="8">
        <f t="shared" si="0"/>
        <v>4236</v>
      </c>
    </row>
    <row r="37" spans="1:8" x14ac:dyDescent="0.2">
      <c r="A37" s="4">
        <v>36</v>
      </c>
      <c r="B37" s="79">
        <v>34</v>
      </c>
      <c r="C37" s="83" t="s">
        <v>3957</v>
      </c>
      <c r="D37" s="3" t="s">
        <v>3936</v>
      </c>
      <c r="E37" s="80">
        <v>4235</v>
      </c>
      <c r="F37" s="84">
        <v>0</v>
      </c>
      <c r="G37" s="8">
        <f t="shared" si="0"/>
        <v>4235</v>
      </c>
    </row>
    <row r="38" spans="1:8" x14ac:dyDescent="0.2">
      <c r="A38" s="4">
        <v>37</v>
      </c>
      <c r="B38" s="79">
        <v>36</v>
      </c>
      <c r="C38" s="83" t="s">
        <v>3957</v>
      </c>
      <c r="D38" s="24" t="s">
        <v>1520</v>
      </c>
      <c r="E38" s="80">
        <v>4133</v>
      </c>
      <c r="F38" s="6">
        <v>96</v>
      </c>
      <c r="G38" s="8">
        <f t="shared" si="0"/>
        <v>4229</v>
      </c>
    </row>
    <row r="39" spans="1:8" x14ac:dyDescent="0.2">
      <c r="A39" s="4">
        <v>38</v>
      </c>
      <c r="B39" s="79">
        <v>38</v>
      </c>
      <c r="C39" s="82" t="s">
        <v>3955</v>
      </c>
      <c r="D39" s="3" t="s">
        <v>291</v>
      </c>
      <c r="E39" s="80">
        <v>4116</v>
      </c>
      <c r="F39" s="84">
        <v>0</v>
      </c>
      <c r="G39" s="8">
        <f t="shared" si="0"/>
        <v>4116</v>
      </c>
    </row>
    <row r="40" spans="1:8" x14ac:dyDescent="0.2">
      <c r="A40" s="4">
        <v>39</v>
      </c>
      <c r="B40" s="79">
        <v>39</v>
      </c>
      <c r="C40" s="82" t="s">
        <v>3955</v>
      </c>
      <c r="D40" s="3" t="s">
        <v>2622</v>
      </c>
      <c r="E40" s="80">
        <v>4078</v>
      </c>
      <c r="F40" s="84">
        <v>0</v>
      </c>
      <c r="G40" s="8">
        <f t="shared" si="0"/>
        <v>4078</v>
      </c>
    </row>
    <row r="41" spans="1:8" x14ac:dyDescent="0.2">
      <c r="A41" s="4">
        <v>40</v>
      </c>
      <c r="B41" s="79">
        <v>40</v>
      </c>
      <c r="C41" s="82" t="s">
        <v>3955</v>
      </c>
      <c r="D41" s="3" t="s">
        <v>1266</v>
      </c>
      <c r="E41" s="80">
        <v>4078</v>
      </c>
      <c r="F41" s="84">
        <v>0</v>
      </c>
      <c r="G41" s="8">
        <f t="shared" si="0"/>
        <v>4078</v>
      </c>
      <c r="H41" s="20"/>
    </row>
    <row r="42" spans="1:8" x14ac:dyDescent="0.2">
      <c r="A42" s="4">
        <v>41</v>
      </c>
      <c r="B42" s="79">
        <v>41</v>
      </c>
      <c r="C42" s="82" t="s">
        <v>3955</v>
      </c>
      <c r="D42" s="3" t="s">
        <v>3935</v>
      </c>
      <c r="E42" s="80">
        <v>4046</v>
      </c>
      <c r="F42" s="84">
        <v>0</v>
      </c>
      <c r="G42" s="8">
        <f t="shared" si="0"/>
        <v>4046</v>
      </c>
      <c r="H42" s="20"/>
    </row>
    <row r="43" spans="1:8" x14ac:dyDescent="0.2">
      <c r="A43" s="4">
        <v>42</v>
      </c>
      <c r="B43" s="79">
        <v>48</v>
      </c>
      <c r="C43" s="7" t="s">
        <v>3956</v>
      </c>
      <c r="D43" s="3" t="s">
        <v>1342</v>
      </c>
      <c r="E43" s="80">
        <v>3891</v>
      </c>
      <c r="F43" s="2">
        <v>93</v>
      </c>
      <c r="G43" s="8">
        <f t="shared" si="0"/>
        <v>3984</v>
      </c>
    </row>
    <row r="44" spans="1:8" x14ac:dyDescent="0.2">
      <c r="A44" s="4">
        <v>43</v>
      </c>
      <c r="B44" s="79">
        <v>42</v>
      </c>
      <c r="C44" s="83" t="s">
        <v>3957</v>
      </c>
      <c r="D44" s="3" t="s">
        <v>3830</v>
      </c>
      <c r="E44" s="80">
        <v>3965</v>
      </c>
      <c r="F44" s="84">
        <v>0</v>
      </c>
      <c r="G44" s="8">
        <f t="shared" si="0"/>
        <v>3965</v>
      </c>
    </row>
    <row r="45" spans="1:8" x14ac:dyDescent="0.2">
      <c r="A45" s="4">
        <v>44</v>
      </c>
      <c r="B45" s="79">
        <v>43</v>
      </c>
      <c r="C45" s="83" t="s">
        <v>3957</v>
      </c>
      <c r="D45" s="3" t="s">
        <v>1288</v>
      </c>
      <c r="E45" s="80">
        <v>3948</v>
      </c>
      <c r="F45" s="84">
        <v>0</v>
      </c>
      <c r="G45" s="8">
        <f t="shared" si="0"/>
        <v>3948</v>
      </c>
    </row>
    <row r="46" spans="1:8" x14ac:dyDescent="0.2">
      <c r="A46" s="4">
        <v>45</v>
      </c>
      <c r="B46" s="79">
        <v>51</v>
      </c>
      <c r="C46" s="7" t="s">
        <v>3956</v>
      </c>
      <c r="D46" s="3" t="s">
        <v>1287</v>
      </c>
      <c r="E46" s="80">
        <v>3859</v>
      </c>
      <c r="F46" s="2">
        <v>85</v>
      </c>
      <c r="G46" s="8">
        <f t="shared" si="0"/>
        <v>3944</v>
      </c>
    </row>
    <row r="47" spans="1:8" x14ac:dyDescent="0.2">
      <c r="A47" s="4">
        <v>46</v>
      </c>
      <c r="B47" s="79">
        <v>44</v>
      </c>
      <c r="C47" s="83" t="s">
        <v>3957</v>
      </c>
      <c r="D47" s="3" t="s">
        <v>1793</v>
      </c>
      <c r="E47" s="80">
        <v>3909</v>
      </c>
      <c r="F47" s="84">
        <v>0</v>
      </c>
      <c r="G47" s="8">
        <f t="shared" si="0"/>
        <v>3909</v>
      </c>
    </row>
    <row r="48" spans="1:8" x14ac:dyDescent="0.2">
      <c r="A48" s="4">
        <v>47</v>
      </c>
      <c r="B48" s="79">
        <v>45</v>
      </c>
      <c r="C48" s="83" t="s">
        <v>3957</v>
      </c>
      <c r="D48" s="3" t="s">
        <v>2631</v>
      </c>
      <c r="E48" s="80">
        <v>3908</v>
      </c>
      <c r="F48" s="84">
        <v>0</v>
      </c>
      <c r="G48" s="8">
        <f t="shared" si="0"/>
        <v>3908</v>
      </c>
    </row>
    <row r="49" spans="1:8" x14ac:dyDescent="0.2">
      <c r="A49" s="4">
        <v>48</v>
      </c>
      <c r="B49" s="79">
        <v>46</v>
      </c>
      <c r="C49" s="83" t="s">
        <v>3957</v>
      </c>
      <c r="D49" s="3" t="s">
        <v>1470</v>
      </c>
      <c r="E49" s="80">
        <v>3903</v>
      </c>
      <c r="F49" s="84">
        <v>0</v>
      </c>
      <c r="G49" s="8">
        <f t="shared" si="0"/>
        <v>3903</v>
      </c>
    </row>
    <row r="50" spans="1:8" x14ac:dyDescent="0.2">
      <c r="A50" s="4">
        <v>49</v>
      </c>
      <c r="B50" s="79">
        <v>47</v>
      </c>
      <c r="C50" s="83" t="s">
        <v>3957</v>
      </c>
      <c r="D50" s="3" t="s">
        <v>1271</v>
      </c>
      <c r="E50" s="80">
        <v>3893</v>
      </c>
      <c r="F50" s="84">
        <v>0</v>
      </c>
      <c r="G50" s="8">
        <f t="shared" si="0"/>
        <v>3893</v>
      </c>
    </row>
    <row r="51" spans="1:8" x14ac:dyDescent="0.2">
      <c r="A51" s="4">
        <v>50</v>
      </c>
      <c r="B51" s="79">
        <v>49</v>
      </c>
      <c r="C51" s="83" t="s">
        <v>3957</v>
      </c>
      <c r="D51" s="3" t="s">
        <v>2656</v>
      </c>
      <c r="E51" s="80">
        <v>3885</v>
      </c>
      <c r="F51" s="84">
        <v>0</v>
      </c>
      <c r="G51" s="8">
        <f t="shared" si="0"/>
        <v>3885</v>
      </c>
      <c r="H51" s="20"/>
    </row>
    <row r="52" spans="1:8" x14ac:dyDescent="0.2">
      <c r="A52" s="4">
        <v>51</v>
      </c>
      <c r="B52" s="79">
        <v>50</v>
      </c>
      <c r="C52" s="83" t="s">
        <v>3957</v>
      </c>
      <c r="D52" s="3" t="s">
        <v>558</v>
      </c>
      <c r="E52" s="80">
        <v>3863</v>
      </c>
      <c r="F52" s="84">
        <v>0</v>
      </c>
      <c r="G52" s="8">
        <f t="shared" si="0"/>
        <v>3863</v>
      </c>
    </row>
    <row r="53" spans="1:8" x14ac:dyDescent="0.2">
      <c r="A53" s="4">
        <v>52</v>
      </c>
      <c r="B53" s="79">
        <v>52</v>
      </c>
      <c r="C53" s="82" t="s">
        <v>3955</v>
      </c>
      <c r="D53" s="3" t="s">
        <v>557</v>
      </c>
      <c r="E53" s="80">
        <v>3857</v>
      </c>
      <c r="F53" s="84">
        <v>0</v>
      </c>
      <c r="G53" s="8">
        <f t="shared" si="0"/>
        <v>3857</v>
      </c>
    </row>
    <row r="54" spans="1:8" x14ac:dyDescent="0.2">
      <c r="A54" s="4">
        <v>53</v>
      </c>
      <c r="B54" s="79">
        <v>53</v>
      </c>
      <c r="C54" s="82" t="s">
        <v>3955</v>
      </c>
      <c r="D54" s="3" t="s">
        <v>742</v>
      </c>
      <c r="E54" s="80">
        <v>3853</v>
      </c>
      <c r="F54" s="84">
        <v>0</v>
      </c>
      <c r="G54" s="8">
        <f t="shared" si="0"/>
        <v>3853</v>
      </c>
    </row>
    <row r="55" spans="1:8" x14ac:dyDescent="0.2">
      <c r="A55" s="4">
        <v>54</v>
      </c>
      <c r="B55" s="79">
        <v>54</v>
      </c>
      <c r="C55" s="82" t="s">
        <v>3955</v>
      </c>
      <c r="D55" s="3" t="s">
        <v>1557</v>
      </c>
      <c r="E55" s="80">
        <v>3828</v>
      </c>
      <c r="F55" s="84">
        <v>0</v>
      </c>
      <c r="G55" s="8">
        <f t="shared" si="0"/>
        <v>3828</v>
      </c>
    </row>
    <row r="56" spans="1:8" x14ac:dyDescent="0.2">
      <c r="A56" s="4">
        <v>55</v>
      </c>
      <c r="B56" s="79">
        <v>58</v>
      </c>
      <c r="C56" s="7" t="s">
        <v>3956</v>
      </c>
      <c r="D56" s="3" t="s">
        <v>1478</v>
      </c>
      <c r="E56" s="80">
        <v>3734</v>
      </c>
      <c r="F56" s="2">
        <v>86</v>
      </c>
      <c r="G56" s="8">
        <f t="shared" si="0"/>
        <v>3820</v>
      </c>
    </row>
    <row r="57" spans="1:8" x14ac:dyDescent="0.2">
      <c r="A57" s="4">
        <v>56</v>
      </c>
      <c r="B57" s="79">
        <v>61</v>
      </c>
      <c r="C57" s="7" t="s">
        <v>3956</v>
      </c>
      <c r="D57" s="3" t="s">
        <v>1245</v>
      </c>
      <c r="E57" s="80">
        <v>3650</v>
      </c>
      <c r="F57" s="2">
        <v>125</v>
      </c>
      <c r="G57" s="8">
        <f t="shared" si="0"/>
        <v>3775</v>
      </c>
    </row>
    <row r="58" spans="1:8" x14ac:dyDescent="0.2">
      <c r="A58" s="4">
        <v>57</v>
      </c>
      <c r="B58" s="79">
        <v>55</v>
      </c>
      <c r="C58" s="83" t="s">
        <v>3957</v>
      </c>
      <c r="D58" s="3" t="s">
        <v>1891</v>
      </c>
      <c r="E58" s="80">
        <v>3775</v>
      </c>
      <c r="F58" s="84">
        <v>0</v>
      </c>
      <c r="G58" s="8">
        <f t="shared" si="0"/>
        <v>3775</v>
      </c>
    </row>
    <row r="59" spans="1:8" x14ac:dyDescent="0.2">
      <c r="A59" s="4">
        <v>58</v>
      </c>
      <c r="B59" s="79">
        <v>56</v>
      </c>
      <c r="C59" s="83" t="s">
        <v>3957</v>
      </c>
      <c r="D59" s="3" t="s">
        <v>843</v>
      </c>
      <c r="E59" s="80">
        <v>3772</v>
      </c>
      <c r="F59" s="84">
        <v>0</v>
      </c>
      <c r="G59" s="8">
        <f t="shared" si="0"/>
        <v>3772</v>
      </c>
    </row>
    <row r="60" spans="1:8" x14ac:dyDescent="0.2">
      <c r="A60" s="4">
        <v>59</v>
      </c>
      <c r="B60" s="79">
        <v>57</v>
      </c>
      <c r="C60" s="83" t="s">
        <v>3957</v>
      </c>
      <c r="D60" s="3" t="s">
        <v>2301</v>
      </c>
      <c r="E60" s="80">
        <v>3742</v>
      </c>
      <c r="F60" s="84">
        <v>0</v>
      </c>
      <c r="G60" s="8">
        <f t="shared" si="0"/>
        <v>3742</v>
      </c>
    </row>
    <row r="61" spans="1:8" x14ac:dyDescent="0.2">
      <c r="A61" s="4">
        <v>60</v>
      </c>
      <c r="B61" s="79">
        <v>59</v>
      </c>
      <c r="C61" s="83" t="s">
        <v>3957</v>
      </c>
      <c r="D61" s="3" t="s">
        <v>887</v>
      </c>
      <c r="E61" s="80">
        <v>3658</v>
      </c>
      <c r="F61" s="84">
        <v>0</v>
      </c>
      <c r="G61" s="8">
        <f t="shared" si="0"/>
        <v>3658</v>
      </c>
      <c r="H61" s="20"/>
    </row>
    <row r="62" spans="1:8" x14ac:dyDescent="0.2">
      <c r="A62" s="4">
        <v>61</v>
      </c>
      <c r="B62" s="79">
        <v>60</v>
      </c>
      <c r="C62" s="83" t="s">
        <v>3957</v>
      </c>
      <c r="D62" s="3" t="s">
        <v>1253</v>
      </c>
      <c r="E62" s="80">
        <v>3651</v>
      </c>
      <c r="F62" s="84">
        <v>0</v>
      </c>
      <c r="G62" s="8">
        <f t="shared" si="0"/>
        <v>3651</v>
      </c>
    </row>
    <row r="63" spans="1:8" x14ac:dyDescent="0.2">
      <c r="A63" s="4">
        <v>62</v>
      </c>
      <c r="B63" s="79">
        <v>62</v>
      </c>
      <c r="C63" s="82" t="s">
        <v>3955</v>
      </c>
      <c r="D63" s="3" t="s">
        <v>943</v>
      </c>
      <c r="E63" s="80">
        <v>3648</v>
      </c>
      <c r="F63" s="84">
        <v>0</v>
      </c>
      <c r="G63" s="8">
        <f t="shared" si="0"/>
        <v>3648</v>
      </c>
    </row>
    <row r="64" spans="1:8" x14ac:dyDescent="0.2">
      <c r="A64" s="4">
        <v>63</v>
      </c>
      <c r="B64" s="79">
        <v>63</v>
      </c>
      <c r="C64" s="82" t="s">
        <v>3955</v>
      </c>
      <c r="D64" s="3" t="s">
        <v>1248</v>
      </c>
      <c r="E64" s="80">
        <v>3633</v>
      </c>
      <c r="F64" s="84">
        <v>0</v>
      </c>
      <c r="G64" s="8">
        <f t="shared" si="0"/>
        <v>3633</v>
      </c>
    </row>
    <row r="65" spans="1:8" x14ac:dyDescent="0.2">
      <c r="A65" s="4">
        <v>64</v>
      </c>
      <c r="B65" s="79">
        <v>70</v>
      </c>
      <c r="C65" s="7" t="s">
        <v>3956</v>
      </c>
      <c r="D65" s="3" t="s">
        <v>1856</v>
      </c>
      <c r="E65" s="80">
        <v>3547</v>
      </c>
      <c r="F65" s="2">
        <v>83</v>
      </c>
      <c r="G65" s="8">
        <f t="shared" si="0"/>
        <v>3630</v>
      </c>
    </row>
    <row r="66" spans="1:8" x14ac:dyDescent="0.2">
      <c r="A66" s="4">
        <v>65</v>
      </c>
      <c r="B66" s="79">
        <v>64</v>
      </c>
      <c r="C66" s="83" t="s">
        <v>3957</v>
      </c>
      <c r="D66" s="3" t="s">
        <v>719</v>
      </c>
      <c r="E66" s="80">
        <v>3627</v>
      </c>
      <c r="F66" s="84">
        <v>0</v>
      </c>
      <c r="G66" s="8">
        <f t="shared" ref="G66:G129" si="1">E66+F66</f>
        <v>3627</v>
      </c>
    </row>
    <row r="67" spans="1:8" x14ac:dyDescent="0.2">
      <c r="A67" s="4">
        <v>66</v>
      </c>
      <c r="B67" s="79">
        <v>73</v>
      </c>
      <c r="C67" s="7" t="s">
        <v>3956</v>
      </c>
      <c r="D67" s="3" t="s">
        <v>1291</v>
      </c>
      <c r="E67" s="80">
        <v>3515</v>
      </c>
      <c r="F67" s="2">
        <v>77</v>
      </c>
      <c r="G67" s="8">
        <f t="shared" si="1"/>
        <v>3592</v>
      </c>
    </row>
    <row r="68" spans="1:8" x14ac:dyDescent="0.2">
      <c r="A68" s="4">
        <v>67</v>
      </c>
      <c r="B68" s="79">
        <v>65</v>
      </c>
      <c r="C68" s="83" t="s">
        <v>3957</v>
      </c>
      <c r="D68" s="3" t="s">
        <v>3934</v>
      </c>
      <c r="E68" s="80">
        <v>3589</v>
      </c>
      <c r="F68" s="84">
        <v>0</v>
      </c>
      <c r="G68" s="8">
        <f t="shared" si="1"/>
        <v>3589</v>
      </c>
    </row>
    <row r="69" spans="1:8" x14ac:dyDescent="0.2">
      <c r="A69" s="4">
        <v>68</v>
      </c>
      <c r="B69" s="79">
        <v>66</v>
      </c>
      <c r="C69" s="83" t="s">
        <v>3957</v>
      </c>
      <c r="D69" s="3" t="s">
        <v>3937</v>
      </c>
      <c r="E69" s="80">
        <v>3583</v>
      </c>
      <c r="F69" s="84">
        <v>0</v>
      </c>
      <c r="G69" s="8">
        <f t="shared" si="1"/>
        <v>3583</v>
      </c>
    </row>
    <row r="70" spans="1:8" x14ac:dyDescent="0.2">
      <c r="A70" s="4">
        <v>69</v>
      </c>
      <c r="B70" s="79">
        <v>75</v>
      </c>
      <c r="C70" s="7" t="s">
        <v>3956</v>
      </c>
      <c r="D70" s="3" t="s">
        <v>1243</v>
      </c>
      <c r="E70" s="80">
        <v>3468</v>
      </c>
      <c r="F70" s="2">
        <v>111</v>
      </c>
      <c r="G70" s="8">
        <f t="shared" si="1"/>
        <v>3579</v>
      </c>
    </row>
    <row r="71" spans="1:8" x14ac:dyDescent="0.2">
      <c r="A71" s="4">
        <v>70</v>
      </c>
      <c r="B71" s="79">
        <v>67</v>
      </c>
      <c r="C71" s="83" t="s">
        <v>3957</v>
      </c>
      <c r="D71" s="3" t="s">
        <v>1569</v>
      </c>
      <c r="E71" s="80">
        <v>3568</v>
      </c>
      <c r="F71" s="84">
        <v>0</v>
      </c>
      <c r="G71" s="8">
        <f t="shared" si="1"/>
        <v>3568</v>
      </c>
      <c r="H71" s="20"/>
    </row>
    <row r="72" spans="1:8" x14ac:dyDescent="0.2">
      <c r="A72" s="4">
        <v>71</v>
      </c>
      <c r="B72" s="79">
        <v>68</v>
      </c>
      <c r="C72" s="83" t="s">
        <v>3957</v>
      </c>
      <c r="D72" s="3" t="s">
        <v>1185</v>
      </c>
      <c r="E72" s="80">
        <v>3562</v>
      </c>
      <c r="F72" s="84">
        <v>0</v>
      </c>
      <c r="G72" s="8">
        <f t="shared" si="1"/>
        <v>3562</v>
      </c>
    </row>
    <row r="73" spans="1:8" x14ac:dyDescent="0.2">
      <c r="A73" s="4">
        <v>72</v>
      </c>
      <c r="B73" s="79">
        <v>69</v>
      </c>
      <c r="C73" s="83" t="s">
        <v>3957</v>
      </c>
      <c r="D73" s="3" t="s">
        <v>1561</v>
      </c>
      <c r="E73" s="80">
        <v>3551</v>
      </c>
      <c r="F73" s="84">
        <v>0</v>
      </c>
      <c r="G73" s="8">
        <f t="shared" si="1"/>
        <v>3551</v>
      </c>
    </row>
    <row r="74" spans="1:8" x14ac:dyDescent="0.2">
      <c r="A74" s="4">
        <v>73</v>
      </c>
      <c r="B74" s="79">
        <v>71</v>
      </c>
      <c r="C74" s="83" t="s">
        <v>3957</v>
      </c>
      <c r="D74" s="3" t="s">
        <v>1265</v>
      </c>
      <c r="E74" s="80">
        <v>3527</v>
      </c>
      <c r="F74" s="84">
        <v>0</v>
      </c>
      <c r="G74" s="8">
        <f t="shared" si="1"/>
        <v>3527</v>
      </c>
    </row>
    <row r="75" spans="1:8" x14ac:dyDescent="0.2">
      <c r="A75" s="4">
        <v>74</v>
      </c>
      <c r="B75" s="79">
        <v>79</v>
      </c>
      <c r="C75" s="7" t="s">
        <v>3956</v>
      </c>
      <c r="D75" s="3" t="s">
        <v>1752</v>
      </c>
      <c r="E75" s="80">
        <v>3403</v>
      </c>
      <c r="F75" s="2">
        <v>123</v>
      </c>
      <c r="G75" s="8">
        <f t="shared" si="1"/>
        <v>3526</v>
      </c>
    </row>
    <row r="76" spans="1:8" x14ac:dyDescent="0.2">
      <c r="A76" s="4">
        <v>75</v>
      </c>
      <c r="B76" s="79">
        <v>72</v>
      </c>
      <c r="C76" s="83" t="s">
        <v>3957</v>
      </c>
      <c r="D76" s="3" t="s">
        <v>2028</v>
      </c>
      <c r="E76" s="80">
        <v>3519</v>
      </c>
      <c r="F76" s="84">
        <v>0</v>
      </c>
      <c r="G76" s="8">
        <f t="shared" si="1"/>
        <v>3519</v>
      </c>
    </row>
    <row r="77" spans="1:8" x14ac:dyDescent="0.2">
      <c r="A77" s="4">
        <v>76</v>
      </c>
      <c r="B77" s="79">
        <v>74</v>
      </c>
      <c r="C77" s="83" t="s">
        <v>3957</v>
      </c>
      <c r="D77" s="3" t="s">
        <v>1406</v>
      </c>
      <c r="E77" s="80">
        <v>3489</v>
      </c>
      <c r="F77" s="84">
        <v>0</v>
      </c>
      <c r="G77" s="8">
        <f t="shared" si="1"/>
        <v>3489</v>
      </c>
    </row>
    <row r="78" spans="1:8" x14ac:dyDescent="0.2">
      <c r="A78" s="4">
        <v>77</v>
      </c>
      <c r="B78" s="79">
        <v>76</v>
      </c>
      <c r="C78" s="83" t="s">
        <v>3957</v>
      </c>
      <c r="D78" s="3" t="s">
        <v>2347</v>
      </c>
      <c r="E78" s="80">
        <v>3460</v>
      </c>
      <c r="F78" s="84">
        <v>0</v>
      </c>
      <c r="G78" s="8">
        <f t="shared" si="1"/>
        <v>3460</v>
      </c>
    </row>
    <row r="79" spans="1:8" x14ac:dyDescent="0.2">
      <c r="A79" s="4">
        <v>78</v>
      </c>
      <c r="B79" s="79">
        <v>77</v>
      </c>
      <c r="C79" s="83" t="s">
        <v>3957</v>
      </c>
      <c r="D79" s="3" t="s">
        <v>556</v>
      </c>
      <c r="E79" s="80">
        <v>3449</v>
      </c>
      <c r="F79" s="84">
        <v>0</v>
      </c>
      <c r="G79" s="8">
        <f t="shared" si="1"/>
        <v>3449</v>
      </c>
    </row>
    <row r="80" spans="1:8" x14ac:dyDescent="0.2">
      <c r="A80" s="4">
        <v>79</v>
      </c>
      <c r="B80" s="79">
        <v>78</v>
      </c>
      <c r="C80" s="83" t="s">
        <v>3957</v>
      </c>
      <c r="D80" s="3" t="s">
        <v>561</v>
      </c>
      <c r="E80" s="80">
        <v>3425</v>
      </c>
      <c r="F80" s="84">
        <v>0</v>
      </c>
      <c r="G80" s="8">
        <f t="shared" si="1"/>
        <v>3425</v>
      </c>
    </row>
    <row r="81" spans="1:8" x14ac:dyDescent="0.2">
      <c r="A81" s="4">
        <v>80</v>
      </c>
      <c r="B81" s="79">
        <v>80</v>
      </c>
      <c r="C81" s="82" t="s">
        <v>3955</v>
      </c>
      <c r="D81" s="3" t="s">
        <v>568</v>
      </c>
      <c r="E81" s="80">
        <v>3377</v>
      </c>
      <c r="F81" s="84">
        <v>0</v>
      </c>
      <c r="G81" s="8">
        <f t="shared" si="1"/>
        <v>3377</v>
      </c>
      <c r="H81" s="20"/>
    </row>
    <row r="82" spans="1:8" x14ac:dyDescent="0.2">
      <c r="A82" s="4">
        <v>81</v>
      </c>
      <c r="B82" s="79">
        <v>81</v>
      </c>
      <c r="C82" s="82" t="s">
        <v>3955</v>
      </c>
      <c r="D82" s="3" t="s">
        <v>913</v>
      </c>
      <c r="E82" s="80">
        <v>3373</v>
      </c>
      <c r="F82" s="84">
        <v>0</v>
      </c>
      <c r="G82" s="8">
        <f t="shared" si="1"/>
        <v>3373</v>
      </c>
    </row>
    <row r="83" spans="1:8" x14ac:dyDescent="0.2">
      <c r="A83" s="4">
        <v>82</v>
      </c>
      <c r="B83" s="79">
        <v>82</v>
      </c>
      <c r="C83" s="82" t="s">
        <v>3955</v>
      </c>
      <c r="D83" s="3" t="s">
        <v>1267</v>
      </c>
      <c r="E83" s="80">
        <v>3331</v>
      </c>
      <c r="F83" s="84">
        <v>0</v>
      </c>
      <c r="G83" s="8">
        <f t="shared" si="1"/>
        <v>3331</v>
      </c>
    </row>
    <row r="84" spans="1:8" x14ac:dyDescent="0.2">
      <c r="A84" s="4">
        <v>83</v>
      </c>
      <c r="B84" s="79">
        <v>83</v>
      </c>
      <c r="C84" s="82" t="s">
        <v>3955</v>
      </c>
      <c r="D84" s="3" t="s">
        <v>562</v>
      </c>
      <c r="E84" s="80">
        <v>3318</v>
      </c>
      <c r="F84" s="84">
        <v>0</v>
      </c>
      <c r="G84" s="8">
        <f t="shared" si="1"/>
        <v>3318</v>
      </c>
    </row>
    <row r="85" spans="1:8" x14ac:dyDescent="0.2">
      <c r="A85" s="4">
        <v>84</v>
      </c>
      <c r="B85" s="79">
        <v>84</v>
      </c>
      <c r="C85" s="82" t="s">
        <v>3955</v>
      </c>
      <c r="D85" s="3" t="s">
        <v>2230</v>
      </c>
      <c r="E85" s="80">
        <v>3317</v>
      </c>
      <c r="F85" s="84">
        <v>0</v>
      </c>
      <c r="G85" s="8">
        <f t="shared" si="1"/>
        <v>3317</v>
      </c>
    </row>
    <row r="86" spans="1:8" x14ac:dyDescent="0.2">
      <c r="A86" s="4">
        <v>85</v>
      </c>
      <c r="B86" s="79">
        <v>85</v>
      </c>
      <c r="C86" s="82" t="s">
        <v>3955</v>
      </c>
      <c r="D86" s="3" t="s">
        <v>845</v>
      </c>
      <c r="E86" s="80">
        <v>3299</v>
      </c>
      <c r="F86" s="84">
        <v>0</v>
      </c>
      <c r="G86" s="8">
        <f t="shared" si="1"/>
        <v>3299</v>
      </c>
    </row>
    <row r="87" spans="1:8" x14ac:dyDescent="0.2">
      <c r="A87" s="4">
        <v>86</v>
      </c>
      <c r="B87" s="79">
        <v>86</v>
      </c>
      <c r="C87" s="82" t="s">
        <v>3955</v>
      </c>
      <c r="D87" s="3" t="s">
        <v>412</v>
      </c>
      <c r="E87" s="80">
        <v>3291</v>
      </c>
      <c r="F87" s="84">
        <v>0</v>
      </c>
      <c r="G87" s="8">
        <f t="shared" si="1"/>
        <v>3291</v>
      </c>
    </row>
    <row r="88" spans="1:8" x14ac:dyDescent="0.2">
      <c r="A88" s="4">
        <v>87</v>
      </c>
      <c r="B88" s="79">
        <v>87</v>
      </c>
      <c r="C88" s="82" t="s">
        <v>3955</v>
      </c>
      <c r="D88" s="3" t="s">
        <v>1731</v>
      </c>
      <c r="E88" s="80">
        <v>3279</v>
      </c>
      <c r="F88" s="84">
        <v>0</v>
      </c>
      <c r="G88" s="8">
        <f t="shared" si="1"/>
        <v>3279</v>
      </c>
    </row>
    <row r="89" spans="1:8" x14ac:dyDescent="0.2">
      <c r="A89" s="4">
        <v>88</v>
      </c>
      <c r="B89" s="79">
        <v>88</v>
      </c>
      <c r="C89" s="82" t="s">
        <v>3955</v>
      </c>
      <c r="D89" s="3" t="s">
        <v>3938</v>
      </c>
      <c r="E89" s="80">
        <v>3260</v>
      </c>
      <c r="F89" s="84">
        <v>0</v>
      </c>
      <c r="G89" s="8">
        <f t="shared" si="1"/>
        <v>3260</v>
      </c>
    </row>
    <row r="90" spans="1:8" x14ac:dyDescent="0.2">
      <c r="A90" s="4">
        <v>89</v>
      </c>
      <c r="B90" s="79">
        <v>89</v>
      </c>
      <c r="C90" s="82" t="s">
        <v>3955</v>
      </c>
      <c r="D90" s="3" t="s">
        <v>2732</v>
      </c>
      <c r="E90" s="80">
        <v>3250</v>
      </c>
      <c r="F90" s="84">
        <v>0</v>
      </c>
      <c r="G90" s="8">
        <f t="shared" si="1"/>
        <v>3250</v>
      </c>
    </row>
    <row r="91" spans="1:8" x14ac:dyDescent="0.2">
      <c r="A91" s="4">
        <v>90</v>
      </c>
      <c r="B91" s="79">
        <v>90</v>
      </c>
      <c r="C91" s="82" t="s">
        <v>3955</v>
      </c>
      <c r="D91" s="3" t="s">
        <v>1358</v>
      </c>
      <c r="E91" s="80">
        <v>3237</v>
      </c>
      <c r="F91" s="84">
        <v>0</v>
      </c>
      <c r="G91" s="8">
        <f t="shared" si="1"/>
        <v>3237</v>
      </c>
      <c r="H91" s="20"/>
    </row>
    <row r="92" spans="1:8" x14ac:dyDescent="0.2">
      <c r="A92" s="4">
        <v>91</v>
      </c>
      <c r="B92" s="79">
        <v>102</v>
      </c>
      <c r="C92" s="7" t="s">
        <v>3956</v>
      </c>
      <c r="D92" s="3" t="s">
        <v>3790</v>
      </c>
      <c r="E92" s="80">
        <v>3087</v>
      </c>
      <c r="F92" s="2">
        <v>127</v>
      </c>
      <c r="G92" s="8">
        <f t="shared" si="1"/>
        <v>3214</v>
      </c>
      <c r="H92" s="20"/>
    </row>
    <row r="93" spans="1:8" x14ac:dyDescent="0.2">
      <c r="A93" s="4">
        <v>92</v>
      </c>
      <c r="B93" s="79">
        <v>91</v>
      </c>
      <c r="C93" s="83" t="s">
        <v>3957</v>
      </c>
      <c r="D93" s="3" t="s">
        <v>3939</v>
      </c>
      <c r="E93" s="80">
        <v>3202</v>
      </c>
      <c r="F93" s="84">
        <v>0</v>
      </c>
      <c r="G93" s="8">
        <f t="shared" si="1"/>
        <v>3202</v>
      </c>
    </row>
    <row r="94" spans="1:8" x14ac:dyDescent="0.2">
      <c r="A94" s="4">
        <v>93</v>
      </c>
      <c r="B94" s="79">
        <v>92</v>
      </c>
      <c r="C94" s="83" t="s">
        <v>3957</v>
      </c>
      <c r="D94" s="3" t="s">
        <v>569</v>
      </c>
      <c r="E94" s="80">
        <v>3197</v>
      </c>
      <c r="F94" s="84">
        <v>0</v>
      </c>
      <c r="G94" s="8">
        <f t="shared" si="1"/>
        <v>3197</v>
      </c>
    </row>
    <row r="95" spans="1:8" x14ac:dyDescent="0.2">
      <c r="A95" s="4">
        <v>94</v>
      </c>
      <c r="B95" s="79">
        <v>93</v>
      </c>
      <c r="C95" s="83" t="s">
        <v>3957</v>
      </c>
      <c r="D95" s="3" t="s">
        <v>1046</v>
      </c>
      <c r="E95" s="80">
        <v>3193</v>
      </c>
      <c r="F95" s="84">
        <v>0</v>
      </c>
      <c r="G95" s="8">
        <f t="shared" si="1"/>
        <v>3193</v>
      </c>
    </row>
    <row r="96" spans="1:8" x14ac:dyDescent="0.2">
      <c r="A96" s="4">
        <v>95</v>
      </c>
      <c r="B96" s="79">
        <v>94</v>
      </c>
      <c r="C96" s="83" t="s">
        <v>3957</v>
      </c>
      <c r="D96" s="3" t="s">
        <v>2658</v>
      </c>
      <c r="E96" s="80">
        <v>3193</v>
      </c>
      <c r="F96" s="84">
        <v>0</v>
      </c>
      <c r="G96" s="8">
        <f t="shared" si="1"/>
        <v>3193</v>
      </c>
    </row>
    <row r="97" spans="1:8" x14ac:dyDescent="0.2">
      <c r="A97" s="4">
        <v>96</v>
      </c>
      <c r="B97" s="79">
        <v>95</v>
      </c>
      <c r="C97" s="83" t="s">
        <v>3957</v>
      </c>
      <c r="D97" s="3" t="s">
        <v>1289</v>
      </c>
      <c r="E97" s="80">
        <v>3192</v>
      </c>
      <c r="F97" s="84">
        <v>0</v>
      </c>
      <c r="G97" s="8">
        <f t="shared" si="1"/>
        <v>3192</v>
      </c>
    </row>
    <row r="98" spans="1:8" x14ac:dyDescent="0.2">
      <c r="A98" s="4">
        <v>97</v>
      </c>
      <c r="B98" s="79">
        <v>96</v>
      </c>
      <c r="C98" s="83" t="s">
        <v>3957</v>
      </c>
      <c r="D98" s="3" t="s">
        <v>2644</v>
      </c>
      <c r="E98" s="80">
        <v>3174</v>
      </c>
      <c r="F98" s="84">
        <v>0</v>
      </c>
      <c r="G98" s="8">
        <f t="shared" si="1"/>
        <v>3174</v>
      </c>
    </row>
    <row r="99" spans="1:8" x14ac:dyDescent="0.2">
      <c r="A99" s="4">
        <v>98</v>
      </c>
      <c r="B99" s="79">
        <v>97</v>
      </c>
      <c r="C99" s="83" t="s">
        <v>3957</v>
      </c>
      <c r="D99" s="3" t="s">
        <v>359</v>
      </c>
      <c r="E99" s="80">
        <v>3155</v>
      </c>
      <c r="F99" s="84">
        <v>0</v>
      </c>
      <c r="G99" s="8">
        <f t="shared" si="1"/>
        <v>3155</v>
      </c>
    </row>
    <row r="100" spans="1:8" x14ac:dyDescent="0.2">
      <c r="A100" s="4">
        <v>99</v>
      </c>
      <c r="B100" s="79">
        <v>98</v>
      </c>
      <c r="C100" s="83" t="s">
        <v>3957</v>
      </c>
      <c r="D100" s="3" t="s">
        <v>958</v>
      </c>
      <c r="E100" s="80">
        <v>3132</v>
      </c>
      <c r="F100" s="84">
        <v>0</v>
      </c>
      <c r="G100" s="8">
        <f t="shared" si="1"/>
        <v>3132</v>
      </c>
    </row>
    <row r="101" spans="1:8" x14ac:dyDescent="0.2">
      <c r="A101" s="4">
        <v>100</v>
      </c>
      <c r="B101" s="79">
        <v>111</v>
      </c>
      <c r="C101" s="7" t="s">
        <v>3956</v>
      </c>
      <c r="D101" s="3" t="s">
        <v>3781</v>
      </c>
      <c r="E101" s="80">
        <v>3016</v>
      </c>
      <c r="F101" s="2">
        <v>107</v>
      </c>
      <c r="G101" s="8">
        <f t="shared" si="1"/>
        <v>3123</v>
      </c>
      <c r="H101" s="20"/>
    </row>
    <row r="102" spans="1:8" x14ac:dyDescent="0.2">
      <c r="A102" s="4">
        <v>101</v>
      </c>
      <c r="B102" s="79">
        <v>99</v>
      </c>
      <c r="C102" s="83" t="s">
        <v>3957</v>
      </c>
      <c r="D102" s="3" t="s">
        <v>1217</v>
      </c>
      <c r="E102" s="80">
        <v>3116</v>
      </c>
      <c r="F102" s="84">
        <v>0</v>
      </c>
      <c r="G102" s="8">
        <f t="shared" si="1"/>
        <v>3116</v>
      </c>
    </row>
    <row r="103" spans="1:8" x14ac:dyDescent="0.2">
      <c r="A103" s="4">
        <v>102</v>
      </c>
      <c r="B103" s="79">
        <v>100</v>
      </c>
      <c r="C103" s="83" t="s">
        <v>3957</v>
      </c>
      <c r="D103" s="3" t="s">
        <v>3940</v>
      </c>
      <c r="E103" s="80">
        <v>3116</v>
      </c>
      <c r="F103" s="84">
        <v>0</v>
      </c>
      <c r="G103" s="8">
        <f t="shared" si="1"/>
        <v>3116</v>
      </c>
    </row>
    <row r="104" spans="1:8" x14ac:dyDescent="0.2">
      <c r="A104" s="4">
        <v>103</v>
      </c>
      <c r="B104" s="79">
        <v>106</v>
      </c>
      <c r="C104" s="7" t="s">
        <v>3956</v>
      </c>
      <c r="D104" s="3" t="s">
        <v>1290</v>
      </c>
      <c r="E104" s="80">
        <v>3063</v>
      </c>
      <c r="F104" s="2">
        <v>44</v>
      </c>
      <c r="G104" s="8">
        <f t="shared" si="1"/>
        <v>3107</v>
      </c>
    </row>
    <row r="105" spans="1:8" x14ac:dyDescent="0.2">
      <c r="A105" s="4">
        <v>104</v>
      </c>
      <c r="B105" s="79">
        <v>113</v>
      </c>
      <c r="C105" s="7" t="s">
        <v>3956</v>
      </c>
      <c r="D105" s="24" t="s">
        <v>1179</v>
      </c>
      <c r="E105" s="80">
        <v>2976</v>
      </c>
      <c r="F105" s="2">
        <v>121</v>
      </c>
      <c r="G105" s="8">
        <f t="shared" si="1"/>
        <v>3097</v>
      </c>
    </row>
    <row r="106" spans="1:8" x14ac:dyDescent="0.2">
      <c r="A106" s="4">
        <v>105</v>
      </c>
      <c r="B106" s="79">
        <v>101</v>
      </c>
      <c r="C106" s="83" t="s">
        <v>3957</v>
      </c>
      <c r="D106" s="3" t="s">
        <v>1034</v>
      </c>
      <c r="E106" s="80">
        <v>3088</v>
      </c>
      <c r="F106" s="84">
        <v>0</v>
      </c>
      <c r="G106" s="8">
        <f t="shared" si="1"/>
        <v>3088</v>
      </c>
    </row>
    <row r="107" spans="1:8" x14ac:dyDescent="0.2">
      <c r="A107" s="4">
        <v>106</v>
      </c>
      <c r="B107" s="79">
        <v>103</v>
      </c>
      <c r="C107" s="83" t="s">
        <v>3957</v>
      </c>
      <c r="D107" s="3" t="s">
        <v>570</v>
      </c>
      <c r="E107" s="80">
        <v>3084</v>
      </c>
      <c r="F107" s="84">
        <v>0</v>
      </c>
      <c r="G107" s="8">
        <f t="shared" si="1"/>
        <v>3084</v>
      </c>
    </row>
    <row r="108" spans="1:8" x14ac:dyDescent="0.2">
      <c r="A108" s="4">
        <v>107</v>
      </c>
      <c r="B108" s="79">
        <v>104</v>
      </c>
      <c r="C108" s="83" t="s">
        <v>3957</v>
      </c>
      <c r="D108" s="3" t="s">
        <v>713</v>
      </c>
      <c r="E108" s="80">
        <v>3079</v>
      </c>
      <c r="F108" s="84">
        <v>0</v>
      </c>
      <c r="G108" s="8">
        <f t="shared" si="1"/>
        <v>3079</v>
      </c>
    </row>
    <row r="109" spans="1:8" x14ac:dyDescent="0.2">
      <c r="A109" s="4">
        <v>108</v>
      </c>
      <c r="B109" s="79">
        <v>105</v>
      </c>
      <c r="C109" s="83" t="s">
        <v>3957</v>
      </c>
      <c r="D109" s="3" t="s">
        <v>1798</v>
      </c>
      <c r="E109" s="80">
        <v>3069</v>
      </c>
      <c r="F109" s="84">
        <v>0</v>
      </c>
      <c r="G109" s="8">
        <f t="shared" si="1"/>
        <v>3069</v>
      </c>
    </row>
    <row r="110" spans="1:8" x14ac:dyDescent="0.2">
      <c r="A110" s="4">
        <v>109</v>
      </c>
      <c r="B110" s="79">
        <v>107</v>
      </c>
      <c r="C110" s="83" t="s">
        <v>3957</v>
      </c>
      <c r="D110" s="3" t="s">
        <v>571</v>
      </c>
      <c r="E110" s="80">
        <v>3054</v>
      </c>
      <c r="F110" s="84">
        <v>0</v>
      </c>
      <c r="G110" s="8">
        <f t="shared" si="1"/>
        <v>3054</v>
      </c>
    </row>
    <row r="111" spans="1:8" x14ac:dyDescent="0.2">
      <c r="A111" s="4">
        <v>110</v>
      </c>
      <c r="B111" s="79">
        <v>108</v>
      </c>
      <c r="C111" s="83" t="s">
        <v>3957</v>
      </c>
      <c r="D111" s="3" t="s">
        <v>572</v>
      </c>
      <c r="E111" s="80">
        <v>3046</v>
      </c>
      <c r="F111" s="84">
        <v>0</v>
      </c>
      <c r="G111" s="8">
        <f t="shared" si="1"/>
        <v>3046</v>
      </c>
      <c r="H111" s="20"/>
    </row>
    <row r="112" spans="1:8" x14ac:dyDescent="0.2">
      <c r="A112" s="4">
        <v>111</v>
      </c>
      <c r="B112" s="79">
        <v>109</v>
      </c>
      <c r="C112" s="83" t="s">
        <v>3957</v>
      </c>
      <c r="D112" s="3" t="s">
        <v>1286</v>
      </c>
      <c r="E112" s="80">
        <v>3042</v>
      </c>
      <c r="F112" s="84">
        <v>0</v>
      </c>
      <c r="G112" s="8">
        <f t="shared" si="1"/>
        <v>3042</v>
      </c>
    </row>
    <row r="113" spans="1:8" x14ac:dyDescent="0.2">
      <c r="A113" s="4">
        <v>112</v>
      </c>
      <c r="B113" s="79">
        <v>110</v>
      </c>
      <c r="C113" s="83" t="s">
        <v>3957</v>
      </c>
      <c r="D113" s="3" t="s">
        <v>1346</v>
      </c>
      <c r="E113" s="80">
        <v>3026</v>
      </c>
      <c r="F113" s="84">
        <v>0</v>
      </c>
      <c r="G113" s="8">
        <f t="shared" si="1"/>
        <v>3026</v>
      </c>
    </row>
    <row r="114" spans="1:8" x14ac:dyDescent="0.2">
      <c r="A114" s="4">
        <v>113</v>
      </c>
      <c r="B114" s="79">
        <v>112</v>
      </c>
      <c r="C114" s="83" t="s">
        <v>3957</v>
      </c>
      <c r="D114" s="3" t="s">
        <v>1553</v>
      </c>
      <c r="E114" s="80">
        <v>3015</v>
      </c>
      <c r="F114" s="84">
        <v>0</v>
      </c>
      <c r="G114" s="8">
        <f t="shared" si="1"/>
        <v>3015</v>
      </c>
    </row>
    <row r="115" spans="1:8" x14ac:dyDescent="0.2">
      <c r="A115" s="4">
        <v>114</v>
      </c>
      <c r="B115" s="79">
        <v>114</v>
      </c>
      <c r="C115" s="82" t="s">
        <v>3955</v>
      </c>
      <c r="D115" s="3" t="s">
        <v>573</v>
      </c>
      <c r="E115" s="80">
        <v>2940</v>
      </c>
      <c r="F115" s="84">
        <v>0</v>
      </c>
      <c r="G115" s="8">
        <f t="shared" si="1"/>
        <v>2940</v>
      </c>
    </row>
    <row r="116" spans="1:8" x14ac:dyDescent="0.2">
      <c r="A116" s="4">
        <v>115</v>
      </c>
      <c r="B116" s="79">
        <v>115</v>
      </c>
      <c r="C116" s="82" t="s">
        <v>3955</v>
      </c>
      <c r="D116" s="3" t="s">
        <v>310</v>
      </c>
      <c r="E116" s="80">
        <v>2939</v>
      </c>
      <c r="F116" s="84">
        <v>0</v>
      </c>
      <c r="G116" s="8">
        <f t="shared" si="1"/>
        <v>2939</v>
      </c>
    </row>
    <row r="117" spans="1:8" x14ac:dyDescent="0.2">
      <c r="A117" s="4">
        <v>116</v>
      </c>
      <c r="B117" s="79">
        <v>116</v>
      </c>
      <c r="C117" s="82" t="s">
        <v>3955</v>
      </c>
      <c r="D117" s="3" t="s">
        <v>443</v>
      </c>
      <c r="E117" s="80">
        <v>2934</v>
      </c>
      <c r="F117" s="84">
        <v>0</v>
      </c>
      <c r="G117" s="8">
        <f t="shared" si="1"/>
        <v>2934</v>
      </c>
    </row>
    <row r="118" spans="1:8" x14ac:dyDescent="0.2">
      <c r="A118" s="4">
        <v>117</v>
      </c>
      <c r="B118" s="79">
        <v>128</v>
      </c>
      <c r="C118" s="7" t="s">
        <v>3956</v>
      </c>
      <c r="D118" s="3" t="s">
        <v>1201</v>
      </c>
      <c r="E118" s="80">
        <v>2811</v>
      </c>
      <c r="F118" s="2">
        <v>122</v>
      </c>
      <c r="G118" s="8">
        <f t="shared" si="1"/>
        <v>2933</v>
      </c>
    </row>
    <row r="119" spans="1:8" x14ac:dyDescent="0.2">
      <c r="A119" s="4">
        <v>118</v>
      </c>
      <c r="B119" s="79">
        <v>117</v>
      </c>
      <c r="C119" s="83" t="s">
        <v>3957</v>
      </c>
      <c r="D119" s="3" t="s">
        <v>993</v>
      </c>
      <c r="E119" s="80">
        <v>2927</v>
      </c>
      <c r="F119" s="84">
        <v>0</v>
      </c>
      <c r="G119" s="8">
        <f t="shared" si="1"/>
        <v>2927</v>
      </c>
    </row>
    <row r="120" spans="1:8" x14ac:dyDescent="0.2">
      <c r="A120" s="4">
        <v>119</v>
      </c>
      <c r="B120" s="79">
        <v>118</v>
      </c>
      <c r="C120" s="83" t="s">
        <v>3957</v>
      </c>
      <c r="D120" s="3" t="s">
        <v>1564</v>
      </c>
      <c r="E120" s="80">
        <v>2919</v>
      </c>
      <c r="F120" s="84">
        <v>0</v>
      </c>
      <c r="G120" s="8">
        <f t="shared" si="1"/>
        <v>2919</v>
      </c>
    </row>
    <row r="121" spans="1:8" x14ac:dyDescent="0.2">
      <c r="A121" s="4">
        <v>120</v>
      </c>
      <c r="B121" s="79">
        <v>119</v>
      </c>
      <c r="C121" s="83" t="s">
        <v>3957</v>
      </c>
      <c r="D121" s="3" t="s">
        <v>703</v>
      </c>
      <c r="E121" s="80">
        <v>2916</v>
      </c>
      <c r="F121" s="84">
        <v>0</v>
      </c>
      <c r="G121" s="8">
        <f t="shared" si="1"/>
        <v>2916</v>
      </c>
      <c r="H121" s="20"/>
    </row>
    <row r="122" spans="1:8" x14ac:dyDescent="0.2">
      <c r="A122" s="4">
        <v>121</v>
      </c>
      <c r="B122" s="79">
        <v>120</v>
      </c>
      <c r="C122" s="83" t="s">
        <v>3957</v>
      </c>
      <c r="D122" s="3" t="s">
        <v>3941</v>
      </c>
      <c r="E122" s="80">
        <v>2914</v>
      </c>
      <c r="F122" s="84">
        <v>0</v>
      </c>
      <c r="G122" s="8">
        <f t="shared" si="1"/>
        <v>2914</v>
      </c>
    </row>
    <row r="123" spans="1:8" x14ac:dyDescent="0.2">
      <c r="A123" s="4">
        <v>122</v>
      </c>
      <c r="B123" s="79">
        <v>121</v>
      </c>
      <c r="C123" s="83" t="s">
        <v>3957</v>
      </c>
      <c r="D123" s="24" t="s">
        <v>3708</v>
      </c>
      <c r="E123" s="80">
        <v>2911</v>
      </c>
      <c r="F123" s="84">
        <v>0</v>
      </c>
      <c r="G123" s="8">
        <f t="shared" si="1"/>
        <v>2911</v>
      </c>
    </row>
    <row r="124" spans="1:8" x14ac:dyDescent="0.2">
      <c r="A124" s="4">
        <v>123</v>
      </c>
      <c r="B124" s="79">
        <v>122</v>
      </c>
      <c r="C124" s="83" t="s">
        <v>3957</v>
      </c>
      <c r="D124" s="3" t="s">
        <v>581</v>
      </c>
      <c r="E124" s="80">
        <v>2899</v>
      </c>
      <c r="F124" s="84">
        <v>0</v>
      </c>
      <c r="G124" s="8">
        <f t="shared" si="1"/>
        <v>2899</v>
      </c>
    </row>
    <row r="125" spans="1:8" x14ac:dyDescent="0.2">
      <c r="A125" s="4">
        <v>124</v>
      </c>
      <c r="B125" s="79">
        <v>123</v>
      </c>
      <c r="C125" s="83" t="s">
        <v>3957</v>
      </c>
      <c r="D125" s="3" t="s">
        <v>1562</v>
      </c>
      <c r="E125" s="80">
        <v>2894</v>
      </c>
      <c r="F125" s="84">
        <v>0</v>
      </c>
      <c r="G125" s="8">
        <f t="shared" si="1"/>
        <v>2894</v>
      </c>
    </row>
    <row r="126" spans="1:8" x14ac:dyDescent="0.2">
      <c r="A126" s="4">
        <v>125</v>
      </c>
      <c r="B126" s="79">
        <v>124</v>
      </c>
      <c r="C126" s="83" t="s">
        <v>3957</v>
      </c>
      <c r="D126" s="3" t="s">
        <v>1176</v>
      </c>
      <c r="E126" s="80">
        <v>2893</v>
      </c>
      <c r="F126" s="84">
        <v>0</v>
      </c>
      <c r="G126" s="8">
        <f t="shared" si="1"/>
        <v>2893</v>
      </c>
    </row>
    <row r="127" spans="1:8" x14ac:dyDescent="0.2">
      <c r="A127" s="4">
        <v>126</v>
      </c>
      <c r="B127" s="79">
        <v>125</v>
      </c>
      <c r="C127" s="83" t="s">
        <v>3957</v>
      </c>
      <c r="D127" s="3" t="s">
        <v>574</v>
      </c>
      <c r="E127" s="80">
        <v>2893</v>
      </c>
      <c r="F127" s="84">
        <v>0</v>
      </c>
      <c r="G127" s="8">
        <f t="shared" si="1"/>
        <v>2893</v>
      </c>
    </row>
    <row r="128" spans="1:8" x14ac:dyDescent="0.2">
      <c r="A128" s="4">
        <v>127</v>
      </c>
      <c r="B128" s="79">
        <v>126</v>
      </c>
      <c r="C128" s="83" t="s">
        <v>3957</v>
      </c>
      <c r="D128" s="3" t="s">
        <v>123</v>
      </c>
      <c r="E128" s="80">
        <v>2869</v>
      </c>
      <c r="F128" s="84">
        <v>0</v>
      </c>
      <c r="G128" s="8">
        <f t="shared" si="1"/>
        <v>2869</v>
      </c>
    </row>
    <row r="129" spans="1:8" x14ac:dyDescent="0.2">
      <c r="A129" s="4">
        <v>128</v>
      </c>
      <c r="B129" s="79">
        <v>127</v>
      </c>
      <c r="C129" s="83" t="s">
        <v>3957</v>
      </c>
      <c r="D129" s="3" t="s">
        <v>1036</v>
      </c>
      <c r="E129" s="80">
        <v>2830</v>
      </c>
      <c r="F129" s="84">
        <v>0</v>
      </c>
      <c r="G129" s="8">
        <f t="shared" si="1"/>
        <v>2830</v>
      </c>
    </row>
    <row r="130" spans="1:8" x14ac:dyDescent="0.2">
      <c r="A130" s="4">
        <v>129</v>
      </c>
      <c r="B130" s="79">
        <v>129</v>
      </c>
      <c r="C130" s="82" t="s">
        <v>3955</v>
      </c>
      <c r="D130" s="3" t="s">
        <v>1674</v>
      </c>
      <c r="E130" s="80">
        <v>2804</v>
      </c>
      <c r="F130" s="84">
        <v>0</v>
      </c>
      <c r="G130" s="8">
        <f t="shared" ref="G130:G193" si="2">E130+F130</f>
        <v>2804</v>
      </c>
    </row>
    <row r="131" spans="1:8" x14ac:dyDescent="0.2">
      <c r="A131" s="4">
        <v>130</v>
      </c>
      <c r="B131" s="79">
        <v>130</v>
      </c>
      <c r="C131" s="82" t="s">
        <v>3955</v>
      </c>
      <c r="D131" s="3" t="s">
        <v>3942</v>
      </c>
      <c r="E131" s="80">
        <v>2803</v>
      </c>
      <c r="F131" s="84">
        <v>0</v>
      </c>
      <c r="G131" s="8">
        <f t="shared" si="2"/>
        <v>2803</v>
      </c>
      <c r="H131" s="20"/>
    </row>
    <row r="132" spans="1:8" x14ac:dyDescent="0.2">
      <c r="A132" s="4">
        <v>131</v>
      </c>
      <c r="B132" s="79">
        <v>131</v>
      </c>
      <c r="C132" s="82" t="s">
        <v>3955</v>
      </c>
      <c r="D132" s="3" t="s">
        <v>3943</v>
      </c>
      <c r="E132" s="80">
        <v>2791</v>
      </c>
      <c r="F132" s="84">
        <v>0</v>
      </c>
      <c r="G132" s="8">
        <f t="shared" si="2"/>
        <v>2791</v>
      </c>
    </row>
    <row r="133" spans="1:8" x14ac:dyDescent="0.2">
      <c r="A133" s="4">
        <v>132</v>
      </c>
      <c r="B133" s="79">
        <v>132</v>
      </c>
      <c r="C133" s="82" t="s">
        <v>3955</v>
      </c>
      <c r="D133" s="24" t="s">
        <v>2350</v>
      </c>
      <c r="E133" s="80">
        <v>2773</v>
      </c>
      <c r="F133" s="84">
        <v>0</v>
      </c>
      <c r="G133" s="8">
        <f t="shared" si="2"/>
        <v>2773</v>
      </c>
    </row>
    <row r="134" spans="1:8" x14ac:dyDescent="0.2">
      <c r="A134" s="4">
        <v>133</v>
      </c>
      <c r="B134" s="79">
        <v>138</v>
      </c>
      <c r="C134" s="7" t="s">
        <v>3956</v>
      </c>
      <c r="D134" s="3" t="s">
        <v>1293</v>
      </c>
      <c r="E134" s="80">
        <v>2723</v>
      </c>
      <c r="F134" s="2">
        <v>48</v>
      </c>
      <c r="G134" s="8">
        <f t="shared" si="2"/>
        <v>2771</v>
      </c>
    </row>
    <row r="135" spans="1:8" x14ac:dyDescent="0.2">
      <c r="A135" s="4">
        <v>134</v>
      </c>
      <c r="B135" s="79">
        <v>144</v>
      </c>
      <c r="C135" s="7" t="s">
        <v>3956</v>
      </c>
      <c r="D135" s="3" t="s">
        <v>1264</v>
      </c>
      <c r="E135" s="80">
        <v>2650</v>
      </c>
      <c r="F135" s="2">
        <v>117</v>
      </c>
      <c r="G135" s="8">
        <f t="shared" si="2"/>
        <v>2767</v>
      </c>
    </row>
    <row r="136" spans="1:8" x14ac:dyDescent="0.2">
      <c r="A136" s="4">
        <v>135</v>
      </c>
      <c r="B136" s="79">
        <v>133</v>
      </c>
      <c r="C136" s="83" t="s">
        <v>3957</v>
      </c>
      <c r="D136" s="3" t="s">
        <v>1912</v>
      </c>
      <c r="E136" s="80">
        <v>2761</v>
      </c>
      <c r="F136" s="84">
        <v>0</v>
      </c>
      <c r="G136" s="8">
        <f t="shared" si="2"/>
        <v>2761</v>
      </c>
    </row>
    <row r="137" spans="1:8" x14ac:dyDescent="0.2">
      <c r="A137" s="4">
        <v>136</v>
      </c>
      <c r="B137" s="79">
        <v>134</v>
      </c>
      <c r="C137" s="83" t="s">
        <v>3957</v>
      </c>
      <c r="D137" s="3" t="s">
        <v>1675</v>
      </c>
      <c r="E137" s="80">
        <v>2756</v>
      </c>
      <c r="F137" s="84">
        <v>0</v>
      </c>
      <c r="G137" s="8">
        <f t="shared" si="2"/>
        <v>2756</v>
      </c>
    </row>
    <row r="138" spans="1:8" x14ac:dyDescent="0.2">
      <c r="A138" s="4">
        <v>137</v>
      </c>
      <c r="B138" s="79">
        <v>135</v>
      </c>
      <c r="C138" s="83" t="s">
        <v>3957</v>
      </c>
      <c r="D138" s="3" t="s">
        <v>3944</v>
      </c>
      <c r="E138" s="80">
        <v>2750</v>
      </c>
      <c r="F138" s="84">
        <v>0</v>
      </c>
      <c r="G138" s="8">
        <f t="shared" si="2"/>
        <v>2750</v>
      </c>
    </row>
    <row r="139" spans="1:8" x14ac:dyDescent="0.2">
      <c r="A139" s="4">
        <v>138</v>
      </c>
      <c r="B139" s="79">
        <v>136</v>
      </c>
      <c r="C139" s="83" t="s">
        <v>3957</v>
      </c>
      <c r="D139" s="3" t="s">
        <v>1353</v>
      </c>
      <c r="E139" s="80">
        <v>2748</v>
      </c>
      <c r="F139" s="84">
        <v>0</v>
      </c>
      <c r="G139" s="8">
        <f t="shared" si="2"/>
        <v>2748</v>
      </c>
    </row>
    <row r="140" spans="1:8" x14ac:dyDescent="0.2">
      <c r="A140" s="4">
        <v>139</v>
      </c>
      <c r="B140" s="79">
        <v>137</v>
      </c>
      <c r="C140" s="83" t="s">
        <v>3957</v>
      </c>
      <c r="D140" s="3" t="s">
        <v>1033</v>
      </c>
      <c r="E140" s="80">
        <v>2725</v>
      </c>
      <c r="F140" s="84">
        <v>0</v>
      </c>
      <c r="G140" s="8">
        <f t="shared" si="2"/>
        <v>2725</v>
      </c>
    </row>
    <row r="141" spans="1:8" x14ac:dyDescent="0.2">
      <c r="A141" s="4">
        <v>140</v>
      </c>
      <c r="B141" s="79">
        <v>139</v>
      </c>
      <c r="C141" s="83" t="s">
        <v>3957</v>
      </c>
      <c r="D141" s="24" t="s">
        <v>2351</v>
      </c>
      <c r="E141" s="80">
        <v>2723</v>
      </c>
      <c r="F141" s="84">
        <v>0</v>
      </c>
      <c r="G141" s="8">
        <f t="shared" si="2"/>
        <v>2723</v>
      </c>
      <c r="H141" s="20"/>
    </row>
    <row r="142" spans="1:8" x14ac:dyDescent="0.2">
      <c r="A142" s="4">
        <v>141</v>
      </c>
      <c r="B142" s="79">
        <v>140</v>
      </c>
      <c r="C142" s="83" t="s">
        <v>3957</v>
      </c>
      <c r="D142" s="3" t="s">
        <v>972</v>
      </c>
      <c r="E142" s="80">
        <v>2723</v>
      </c>
      <c r="F142" s="84">
        <v>0</v>
      </c>
      <c r="G142" s="8">
        <f t="shared" si="2"/>
        <v>2723</v>
      </c>
    </row>
    <row r="143" spans="1:8" x14ac:dyDescent="0.2">
      <c r="A143" s="4">
        <v>142</v>
      </c>
      <c r="B143" s="79">
        <v>141</v>
      </c>
      <c r="C143" s="83" t="s">
        <v>3957</v>
      </c>
      <c r="D143" s="3" t="s">
        <v>707</v>
      </c>
      <c r="E143" s="80">
        <v>2709</v>
      </c>
      <c r="F143" s="84">
        <v>0</v>
      </c>
      <c r="G143" s="8">
        <f t="shared" si="2"/>
        <v>2709</v>
      </c>
    </row>
    <row r="144" spans="1:8" x14ac:dyDescent="0.2">
      <c r="A144" s="4">
        <v>143</v>
      </c>
      <c r="B144" s="79">
        <v>142</v>
      </c>
      <c r="C144" s="83" t="s">
        <v>3957</v>
      </c>
      <c r="D144" s="3" t="s">
        <v>2352</v>
      </c>
      <c r="E144" s="80">
        <v>2666</v>
      </c>
      <c r="F144" s="84">
        <v>0</v>
      </c>
      <c r="G144" s="8">
        <f t="shared" si="2"/>
        <v>2666</v>
      </c>
    </row>
    <row r="145" spans="1:8" x14ac:dyDescent="0.2">
      <c r="A145" s="4">
        <v>144</v>
      </c>
      <c r="B145" s="79">
        <v>143</v>
      </c>
      <c r="C145" s="83" t="s">
        <v>3957</v>
      </c>
      <c r="D145" s="3" t="s">
        <v>1543</v>
      </c>
      <c r="E145" s="80">
        <v>2659</v>
      </c>
      <c r="F145" s="84">
        <v>0</v>
      </c>
      <c r="G145" s="8">
        <f t="shared" si="2"/>
        <v>2659</v>
      </c>
      <c r="H145" s="20"/>
    </row>
    <row r="146" spans="1:8" x14ac:dyDescent="0.2">
      <c r="A146" s="4">
        <v>145</v>
      </c>
      <c r="B146" s="79">
        <v>152</v>
      </c>
      <c r="C146" s="7" t="s">
        <v>3956</v>
      </c>
      <c r="D146" s="3" t="s">
        <v>1464</v>
      </c>
      <c r="E146" s="80">
        <v>2599</v>
      </c>
      <c r="F146" s="2">
        <v>57</v>
      </c>
      <c r="G146" s="8">
        <f t="shared" si="2"/>
        <v>2656</v>
      </c>
    </row>
    <row r="147" spans="1:8" x14ac:dyDescent="0.2">
      <c r="A147" s="4">
        <v>146</v>
      </c>
      <c r="B147" s="79">
        <v>145</v>
      </c>
      <c r="C147" s="83" t="s">
        <v>3957</v>
      </c>
      <c r="D147" s="3" t="s">
        <v>969</v>
      </c>
      <c r="E147" s="80">
        <v>2637</v>
      </c>
      <c r="F147" s="84">
        <v>0</v>
      </c>
      <c r="G147" s="8">
        <f t="shared" si="2"/>
        <v>2637</v>
      </c>
    </row>
    <row r="148" spans="1:8" x14ac:dyDescent="0.2">
      <c r="A148" s="4">
        <v>147</v>
      </c>
      <c r="B148" s="79">
        <v>146</v>
      </c>
      <c r="C148" s="83" t="s">
        <v>3957</v>
      </c>
      <c r="D148" s="3" t="s">
        <v>2353</v>
      </c>
      <c r="E148" s="80">
        <v>2629</v>
      </c>
      <c r="F148" s="84">
        <v>0</v>
      </c>
      <c r="G148" s="8">
        <f t="shared" si="2"/>
        <v>2629</v>
      </c>
    </row>
    <row r="149" spans="1:8" x14ac:dyDescent="0.2">
      <c r="A149" s="4">
        <v>148</v>
      </c>
      <c r="B149" s="79">
        <v>154</v>
      </c>
      <c r="C149" s="7" t="s">
        <v>3956</v>
      </c>
      <c r="D149" s="3" t="s">
        <v>1545</v>
      </c>
      <c r="E149" s="80">
        <v>2590</v>
      </c>
      <c r="F149" s="2">
        <v>38</v>
      </c>
      <c r="G149" s="8">
        <f t="shared" si="2"/>
        <v>2628</v>
      </c>
    </row>
    <row r="150" spans="1:8" x14ac:dyDescent="0.2">
      <c r="A150" s="4">
        <v>149</v>
      </c>
      <c r="B150" s="79">
        <v>147</v>
      </c>
      <c r="C150" s="83" t="s">
        <v>3957</v>
      </c>
      <c r="D150" s="3" t="s">
        <v>575</v>
      </c>
      <c r="E150" s="80">
        <v>2628</v>
      </c>
      <c r="F150" s="84">
        <v>0</v>
      </c>
      <c r="G150" s="8">
        <f t="shared" si="2"/>
        <v>2628</v>
      </c>
    </row>
    <row r="151" spans="1:8" x14ac:dyDescent="0.2">
      <c r="A151" s="4">
        <v>150</v>
      </c>
      <c r="B151" s="79">
        <v>148</v>
      </c>
      <c r="C151" s="83" t="s">
        <v>3957</v>
      </c>
      <c r="D151" s="3" t="s">
        <v>852</v>
      </c>
      <c r="E151" s="80">
        <v>2627</v>
      </c>
      <c r="F151" s="84">
        <v>0</v>
      </c>
      <c r="G151" s="8">
        <f t="shared" si="2"/>
        <v>2627</v>
      </c>
      <c r="H151" s="20"/>
    </row>
    <row r="152" spans="1:8" x14ac:dyDescent="0.2">
      <c r="A152" s="4">
        <v>151</v>
      </c>
      <c r="B152" s="79">
        <v>149</v>
      </c>
      <c r="C152" s="83" t="s">
        <v>3957</v>
      </c>
      <c r="D152" s="3" t="s">
        <v>1656</v>
      </c>
      <c r="E152" s="80">
        <v>2625</v>
      </c>
      <c r="F152" s="84">
        <v>0</v>
      </c>
      <c r="G152" s="8">
        <f t="shared" si="2"/>
        <v>2625</v>
      </c>
    </row>
    <row r="153" spans="1:8" x14ac:dyDescent="0.2">
      <c r="A153" s="4">
        <v>152</v>
      </c>
      <c r="B153" s="79">
        <v>150</v>
      </c>
      <c r="C153" s="83" t="s">
        <v>3957</v>
      </c>
      <c r="D153" s="3" t="s">
        <v>2354</v>
      </c>
      <c r="E153" s="80">
        <v>2615</v>
      </c>
      <c r="F153" s="84">
        <v>0</v>
      </c>
      <c r="G153" s="8">
        <f t="shared" si="2"/>
        <v>2615</v>
      </c>
    </row>
    <row r="154" spans="1:8" x14ac:dyDescent="0.2">
      <c r="A154" s="4">
        <v>153</v>
      </c>
      <c r="B154" s="79">
        <v>151</v>
      </c>
      <c r="C154" s="83" t="s">
        <v>3957</v>
      </c>
      <c r="D154" s="3" t="s">
        <v>1226</v>
      </c>
      <c r="E154" s="80">
        <v>2614</v>
      </c>
      <c r="F154" s="84">
        <v>0</v>
      </c>
      <c r="G154" s="8">
        <f t="shared" si="2"/>
        <v>2614</v>
      </c>
    </row>
    <row r="155" spans="1:8" x14ac:dyDescent="0.2">
      <c r="A155" s="4">
        <v>154</v>
      </c>
      <c r="B155" s="79">
        <v>153</v>
      </c>
      <c r="C155" s="83" t="s">
        <v>3957</v>
      </c>
      <c r="D155" s="3" t="s">
        <v>981</v>
      </c>
      <c r="E155" s="80">
        <v>2599</v>
      </c>
      <c r="F155" s="84">
        <v>0</v>
      </c>
      <c r="G155" s="8">
        <f t="shared" si="2"/>
        <v>2599</v>
      </c>
    </row>
    <row r="156" spans="1:8" x14ac:dyDescent="0.2">
      <c r="A156" s="4">
        <v>155</v>
      </c>
      <c r="B156" s="79">
        <v>155</v>
      </c>
      <c r="C156" s="82" t="s">
        <v>3955</v>
      </c>
      <c r="D156" s="3" t="s">
        <v>120</v>
      </c>
      <c r="E156" s="80">
        <v>2585</v>
      </c>
      <c r="F156" s="84">
        <v>0</v>
      </c>
      <c r="G156" s="8">
        <f t="shared" si="2"/>
        <v>2585</v>
      </c>
    </row>
    <row r="157" spans="1:8" x14ac:dyDescent="0.2">
      <c r="A157" s="4">
        <v>156</v>
      </c>
      <c r="B157" s="79">
        <v>156</v>
      </c>
      <c r="C157" s="82" t="s">
        <v>3955</v>
      </c>
      <c r="D157" s="3" t="s">
        <v>2355</v>
      </c>
      <c r="E157" s="80">
        <v>2582</v>
      </c>
      <c r="F157" s="84">
        <v>0</v>
      </c>
      <c r="G157" s="8">
        <f t="shared" si="2"/>
        <v>2582</v>
      </c>
    </row>
    <row r="158" spans="1:8" x14ac:dyDescent="0.2">
      <c r="A158" s="4">
        <v>157</v>
      </c>
      <c r="B158" s="79">
        <v>157</v>
      </c>
      <c r="C158" s="82" t="s">
        <v>3955</v>
      </c>
      <c r="D158" s="3" t="s">
        <v>1189</v>
      </c>
      <c r="E158" s="80">
        <v>2582</v>
      </c>
      <c r="F158" s="84">
        <v>0</v>
      </c>
      <c r="G158" s="8">
        <f t="shared" si="2"/>
        <v>2582</v>
      </c>
    </row>
    <row r="159" spans="1:8" x14ac:dyDescent="0.2">
      <c r="A159" s="4">
        <v>158</v>
      </c>
      <c r="B159" s="79">
        <v>158</v>
      </c>
      <c r="C159" s="82" t="s">
        <v>3955</v>
      </c>
      <c r="D159" s="3" t="s">
        <v>470</v>
      </c>
      <c r="E159" s="80">
        <v>2579</v>
      </c>
      <c r="F159" s="84">
        <v>0</v>
      </c>
      <c r="G159" s="8">
        <f t="shared" si="2"/>
        <v>2579</v>
      </c>
    </row>
    <row r="160" spans="1:8" x14ac:dyDescent="0.2">
      <c r="A160" s="4">
        <v>159</v>
      </c>
      <c r="B160" s="79">
        <v>159</v>
      </c>
      <c r="C160" s="82" t="s">
        <v>3955</v>
      </c>
      <c r="D160" s="3" t="s">
        <v>2356</v>
      </c>
      <c r="E160" s="80">
        <v>2556</v>
      </c>
      <c r="F160" s="84">
        <v>0</v>
      </c>
      <c r="G160" s="8">
        <f t="shared" si="2"/>
        <v>2556</v>
      </c>
    </row>
    <row r="161" spans="1:8" x14ac:dyDescent="0.2">
      <c r="A161" s="4">
        <v>160</v>
      </c>
      <c r="B161" s="79">
        <v>160</v>
      </c>
      <c r="C161" s="82" t="s">
        <v>3955</v>
      </c>
      <c r="D161" s="3" t="s">
        <v>576</v>
      </c>
      <c r="E161" s="80">
        <v>2538</v>
      </c>
      <c r="F161" s="84">
        <v>0</v>
      </c>
      <c r="G161" s="8">
        <f t="shared" si="2"/>
        <v>2538</v>
      </c>
      <c r="H161" s="20"/>
    </row>
    <row r="162" spans="1:8" x14ac:dyDescent="0.2">
      <c r="A162" s="4">
        <v>161</v>
      </c>
      <c r="B162" s="79">
        <v>161</v>
      </c>
      <c r="C162" s="82" t="s">
        <v>3955</v>
      </c>
      <c r="D162" s="3" t="s">
        <v>1716</v>
      </c>
      <c r="E162" s="80">
        <v>2537</v>
      </c>
      <c r="F162" s="84">
        <v>0</v>
      </c>
      <c r="G162" s="8">
        <f t="shared" si="2"/>
        <v>2537</v>
      </c>
    </row>
    <row r="163" spans="1:8" x14ac:dyDescent="0.2">
      <c r="A163" s="4">
        <v>162</v>
      </c>
      <c r="B163" s="79">
        <v>162</v>
      </c>
      <c r="C163" s="82" t="s">
        <v>3955</v>
      </c>
      <c r="D163" s="3" t="s">
        <v>354</v>
      </c>
      <c r="E163" s="80">
        <v>2529</v>
      </c>
      <c r="F163" s="84">
        <v>0</v>
      </c>
      <c r="G163" s="8">
        <f t="shared" si="2"/>
        <v>2529</v>
      </c>
    </row>
    <row r="164" spans="1:8" x14ac:dyDescent="0.2">
      <c r="A164" s="4">
        <v>163</v>
      </c>
      <c r="B164" s="79">
        <v>163</v>
      </c>
      <c r="C164" s="82" t="s">
        <v>3955</v>
      </c>
      <c r="D164" s="3" t="s">
        <v>577</v>
      </c>
      <c r="E164" s="80">
        <v>2516</v>
      </c>
      <c r="F164" s="84">
        <v>0</v>
      </c>
      <c r="G164" s="8">
        <f t="shared" si="2"/>
        <v>2516</v>
      </c>
    </row>
    <row r="165" spans="1:8" x14ac:dyDescent="0.2">
      <c r="A165" s="4">
        <v>164</v>
      </c>
      <c r="B165" s="79">
        <v>170</v>
      </c>
      <c r="C165" s="7" t="s">
        <v>3956</v>
      </c>
      <c r="D165" s="3" t="s">
        <v>1141</v>
      </c>
      <c r="E165" s="80">
        <v>2443</v>
      </c>
      <c r="F165" s="6">
        <v>67</v>
      </c>
      <c r="G165" s="8">
        <f t="shared" si="2"/>
        <v>2510</v>
      </c>
    </row>
    <row r="166" spans="1:8" x14ac:dyDescent="0.2">
      <c r="A166" s="4">
        <v>165</v>
      </c>
      <c r="B166" s="79">
        <v>164</v>
      </c>
      <c r="C166" s="83" t="s">
        <v>3957</v>
      </c>
      <c r="D166" s="3" t="s">
        <v>2357</v>
      </c>
      <c r="E166" s="80">
        <v>2509</v>
      </c>
      <c r="F166" s="84">
        <v>0</v>
      </c>
      <c r="G166" s="8">
        <f t="shared" si="2"/>
        <v>2509</v>
      </c>
    </row>
    <row r="167" spans="1:8" x14ac:dyDescent="0.2">
      <c r="A167" s="4">
        <v>166</v>
      </c>
      <c r="B167" s="79">
        <v>165</v>
      </c>
      <c r="C167" s="83" t="s">
        <v>3957</v>
      </c>
      <c r="D167" s="3" t="s">
        <v>2092</v>
      </c>
      <c r="E167" s="80">
        <v>2506</v>
      </c>
      <c r="F167" s="84">
        <v>0</v>
      </c>
      <c r="G167" s="8">
        <f t="shared" si="2"/>
        <v>2506</v>
      </c>
    </row>
    <row r="168" spans="1:8" x14ac:dyDescent="0.2">
      <c r="A168" s="4">
        <v>167</v>
      </c>
      <c r="B168" s="79">
        <v>166</v>
      </c>
      <c r="C168" s="83" t="s">
        <v>3957</v>
      </c>
      <c r="D168" s="3" t="s">
        <v>1480</v>
      </c>
      <c r="E168" s="80">
        <v>2502</v>
      </c>
      <c r="F168" s="84">
        <v>0</v>
      </c>
      <c r="G168" s="8">
        <f t="shared" si="2"/>
        <v>2502</v>
      </c>
    </row>
    <row r="169" spans="1:8" x14ac:dyDescent="0.2">
      <c r="A169" s="4">
        <v>168</v>
      </c>
      <c r="B169" s="79">
        <v>167</v>
      </c>
      <c r="C169" s="83" t="s">
        <v>3957</v>
      </c>
      <c r="D169" s="3" t="s">
        <v>1554</v>
      </c>
      <c r="E169" s="80">
        <v>2481</v>
      </c>
      <c r="F169" s="84">
        <v>0</v>
      </c>
      <c r="G169" s="8">
        <f t="shared" si="2"/>
        <v>2481</v>
      </c>
    </row>
    <row r="170" spans="1:8" x14ac:dyDescent="0.2">
      <c r="A170" s="4">
        <v>169</v>
      </c>
      <c r="B170" s="79">
        <v>168</v>
      </c>
      <c r="C170" s="83" t="s">
        <v>3957</v>
      </c>
      <c r="D170" s="3" t="s">
        <v>1259</v>
      </c>
      <c r="E170" s="80">
        <v>2461</v>
      </c>
      <c r="F170" s="84">
        <v>0</v>
      </c>
      <c r="G170" s="8">
        <f t="shared" si="2"/>
        <v>2461</v>
      </c>
    </row>
    <row r="171" spans="1:8" x14ac:dyDescent="0.2">
      <c r="A171" s="4">
        <v>170</v>
      </c>
      <c r="B171" s="79">
        <v>169</v>
      </c>
      <c r="C171" s="83" t="s">
        <v>3957</v>
      </c>
      <c r="D171" s="3" t="s">
        <v>1678</v>
      </c>
      <c r="E171" s="80">
        <v>2452</v>
      </c>
      <c r="F171" s="84">
        <v>0</v>
      </c>
      <c r="G171" s="8">
        <f t="shared" si="2"/>
        <v>2452</v>
      </c>
      <c r="H171" s="20"/>
    </row>
    <row r="172" spans="1:8" x14ac:dyDescent="0.2">
      <c r="A172" s="4">
        <v>171</v>
      </c>
      <c r="B172" s="79">
        <v>171</v>
      </c>
      <c r="C172" s="82" t="s">
        <v>3955</v>
      </c>
      <c r="D172" s="3" t="s">
        <v>1576</v>
      </c>
      <c r="E172" s="80">
        <v>2429</v>
      </c>
      <c r="F172" s="84">
        <v>0</v>
      </c>
      <c r="G172" s="8">
        <f t="shared" si="2"/>
        <v>2429</v>
      </c>
    </row>
    <row r="173" spans="1:8" x14ac:dyDescent="0.2">
      <c r="A173" s="4">
        <v>172</v>
      </c>
      <c r="B173" s="79">
        <v>172</v>
      </c>
      <c r="C173" s="82" t="s">
        <v>3955</v>
      </c>
      <c r="D173" s="3" t="s">
        <v>1153</v>
      </c>
      <c r="E173" s="80">
        <v>2426</v>
      </c>
      <c r="F173" s="84">
        <v>0</v>
      </c>
      <c r="G173" s="8">
        <f t="shared" si="2"/>
        <v>2426</v>
      </c>
    </row>
    <row r="174" spans="1:8" x14ac:dyDescent="0.2">
      <c r="A174" s="4">
        <v>173</v>
      </c>
      <c r="B174" s="79">
        <v>173</v>
      </c>
      <c r="C174" s="82" t="s">
        <v>3955</v>
      </c>
      <c r="D174" s="3" t="s">
        <v>1409</v>
      </c>
      <c r="E174" s="80">
        <v>2423</v>
      </c>
      <c r="F174" s="84">
        <v>0</v>
      </c>
      <c r="G174" s="8">
        <f t="shared" si="2"/>
        <v>2423</v>
      </c>
    </row>
    <row r="175" spans="1:8" x14ac:dyDescent="0.2">
      <c r="A175" s="4">
        <v>174</v>
      </c>
      <c r="B175" s="79">
        <v>174</v>
      </c>
      <c r="C175" s="82" t="s">
        <v>3955</v>
      </c>
      <c r="D175" s="3" t="s">
        <v>1410</v>
      </c>
      <c r="E175" s="80">
        <v>2418</v>
      </c>
      <c r="F175" s="84">
        <v>0</v>
      </c>
      <c r="G175" s="8">
        <f t="shared" si="2"/>
        <v>2418</v>
      </c>
    </row>
    <row r="176" spans="1:8" x14ac:dyDescent="0.2">
      <c r="A176" s="4">
        <v>175</v>
      </c>
      <c r="B176" s="79">
        <v>183</v>
      </c>
      <c r="C176" s="7" t="s">
        <v>3956</v>
      </c>
      <c r="D176" s="3" t="s">
        <v>734</v>
      </c>
      <c r="E176" s="80">
        <v>2319</v>
      </c>
      <c r="F176" s="6">
        <v>87</v>
      </c>
      <c r="G176" s="8">
        <f t="shared" si="2"/>
        <v>2406</v>
      </c>
    </row>
    <row r="177" spans="1:8" x14ac:dyDescent="0.2">
      <c r="A177" s="4">
        <v>176</v>
      </c>
      <c r="B177" s="79">
        <v>175</v>
      </c>
      <c r="C177" s="83" t="s">
        <v>3957</v>
      </c>
      <c r="D177" s="3" t="s">
        <v>578</v>
      </c>
      <c r="E177" s="80">
        <v>2401</v>
      </c>
      <c r="F177" s="84">
        <v>0</v>
      </c>
      <c r="G177" s="8">
        <f t="shared" si="2"/>
        <v>2401</v>
      </c>
    </row>
    <row r="178" spans="1:8" x14ac:dyDescent="0.2">
      <c r="A178" s="4">
        <v>177</v>
      </c>
      <c r="B178" s="79">
        <v>176</v>
      </c>
      <c r="C178" s="83" t="s">
        <v>3957</v>
      </c>
      <c r="D178" s="3" t="s">
        <v>1411</v>
      </c>
      <c r="E178" s="80">
        <v>2365</v>
      </c>
      <c r="F178" s="84">
        <v>0</v>
      </c>
      <c r="G178" s="8">
        <f t="shared" si="2"/>
        <v>2365</v>
      </c>
    </row>
    <row r="179" spans="1:8" x14ac:dyDescent="0.2">
      <c r="A179" s="4">
        <v>178</v>
      </c>
      <c r="B179" s="79">
        <v>177</v>
      </c>
      <c r="C179" s="83" t="s">
        <v>3957</v>
      </c>
      <c r="D179" s="3" t="s">
        <v>2041</v>
      </c>
      <c r="E179" s="80">
        <v>2354</v>
      </c>
      <c r="F179" s="84">
        <v>0</v>
      </c>
      <c r="G179" s="8">
        <f t="shared" si="2"/>
        <v>2354</v>
      </c>
    </row>
    <row r="180" spans="1:8" x14ac:dyDescent="0.2">
      <c r="A180" s="4">
        <v>179</v>
      </c>
      <c r="B180" s="79">
        <v>178</v>
      </c>
      <c r="C180" s="83" t="s">
        <v>3957</v>
      </c>
      <c r="D180" s="3" t="s">
        <v>1998</v>
      </c>
      <c r="E180" s="80">
        <v>2344</v>
      </c>
      <c r="F180" s="84">
        <v>0</v>
      </c>
      <c r="G180" s="8">
        <f t="shared" si="2"/>
        <v>2344</v>
      </c>
    </row>
    <row r="181" spans="1:8" x14ac:dyDescent="0.2">
      <c r="A181" s="4">
        <v>180</v>
      </c>
      <c r="B181" s="79">
        <v>199</v>
      </c>
      <c r="C181" s="7" t="s">
        <v>3956</v>
      </c>
      <c r="D181" s="3" t="s">
        <v>384</v>
      </c>
      <c r="E181" s="80">
        <v>2235</v>
      </c>
      <c r="F181" s="2">
        <v>102</v>
      </c>
      <c r="G181" s="8">
        <f t="shared" si="2"/>
        <v>2337</v>
      </c>
      <c r="H181" s="20"/>
    </row>
    <row r="182" spans="1:8" x14ac:dyDescent="0.2">
      <c r="A182" s="4">
        <v>181</v>
      </c>
      <c r="B182" s="79">
        <v>181</v>
      </c>
      <c r="C182" s="82" t="s">
        <v>3955</v>
      </c>
      <c r="D182" s="3" t="s">
        <v>1252</v>
      </c>
      <c r="E182" s="80">
        <v>2328</v>
      </c>
      <c r="F182" s="6">
        <v>9</v>
      </c>
      <c r="G182" s="8">
        <f t="shared" si="2"/>
        <v>2337</v>
      </c>
    </row>
    <row r="183" spans="1:8" x14ac:dyDescent="0.2">
      <c r="A183" s="4">
        <v>182</v>
      </c>
      <c r="B183" s="79">
        <v>179</v>
      </c>
      <c r="C183" s="83" t="s">
        <v>3957</v>
      </c>
      <c r="D183" s="3" t="s">
        <v>921</v>
      </c>
      <c r="E183" s="80">
        <v>2337</v>
      </c>
      <c r="F183" s="84">
        <v>0</v>
      </c>
      <c r="G183" s="8">
        <f t="shared" si="2"/>
        <v>2337</v>
      </c>
    </row>
    <row r="184" spans="1:8" x14ac:dyDescent="0.2">
      <c r="A184" s="4">
        <v>183</v>
      </c>
      <c r="B184" s="79">
        <v>180</v>
      </c>
      <c r="C184" s="83" t="s">
        <v>3957</v>
      </c>
      <c r="D184" s="3" t="s">
        <v>2490</v>
      </c>
      <c r="E184" s="80">
        <v>2333</v>
      </c>
      <c r="F184" s="84">
        <v>0</v>
      </c>
      <c r="G184" s="8">
        <f t="shared" si="2"/>
        <v>2333</v>
      </c>
    </row>
    <row r="185" spans="1:8" x14ac:dyDescent="0.2">
      <c r="A185" s="4">
        <v>184</v>
      </c>
      <c r="B185" s="79">
        <v>182</v>
      </c>
      <c r="C185" s="83" t="s">
        <v>3957</v>
      </c>
      <c r="D185" s="3" t="s">
        <v>1886</v>
      </c>
      <c r="E185" s="80">
        <v>2323</v>
      </c>
      <c r="F185" s="84">
        <v>0</v>
      </c>
      <c r="G185" s="8">
        <f t="shared" si="2"/>
        <v>2323</v>
      </c>
    </row>
    <row r="186" spans="1:8" x14ac:dyDescent="0.2">
      <c r="A186" s="4">
        <v>185</v>
      </c>
      <c r="B186" s="79">
        <v>184</v>
      </c>
      <c r="C186" s="83" t="s">
        <v>3957</v>
      </c>
      <c r="D186" s="3" t="s">
        <v>3945</v>
      </c>
      <c r="E186" s="80">
        <v>2318</v>
      </c>
      <c r="F186" s="84">
        <v>0</v>
      </c>
      <c r="G186" s="8">
        <f t="shared" si="2"/>
        <v>2318</v>
      </c>
    </row>
    <row r="187" spans="1:8" x14ac:dyDescent="0.2">
      <c r="A187" s="4">
        <v>186</v>
      </c>
      <c r="B187" s="79">
        <v>185</v>
      </c>
      <c r="C187" s="83" t="s">
        <v>3957</v>
      </c>
      <c r="D187" s="3" t="s">
        <v>848</v>
      </c>
      <c r="E187" s="80">
        <v>2316</v>
      </c>
      <c r="F187" s="84">
        <v>0</v>
      </c>
      <c r="G187" s="8">
        <f t="shared" si="2"/>
        <v>2316</v>
      </c>
    </row>
    <row r="188" spans="1:8" x14ac:dyDescent="0.2">
      <c r="A188" s="4">
        <v>187</v>
      </c>
      <c r="B188" s="79">
        <v>186</v>
      </c>
      <c r="C188" s="83" t="s">
        <v>3957</v>
      </c>
      <c r="D188" s="3" t="s">
        <v>1683</v>
      </c>
      <c r="E188" s="80">
        <v>2303</v>
      </c>
      <c r="F188" s="84">
        <v>0</v>
      </c>
      <c r="G188" s="8">
        <f t="shared" si="2"/>
        <v>2303</v>
      </c>
    </row>
    <row r="189" spans="1:8" x14ac:dyDescent="0.2">
      <c r="A189" s="4">
        <v>188</v>
      </c>
      <c r="B189" s="79">
        <v>187</v>
      </c>
      <c r="C189" s="83" t="s">
        <v>3957</v>
      </c>
      <c r="D189" s="3" t="s">
        <v>552</v>
      </c>
      <c r="E189" s="80">
        <v>2285</v>
      </c>
      <c r="F189" s="84">
        <v>0</v>
      </c>
      <c r="G189" s="8">
        <f t="shared" si="2"/>
        <v>2285</v>
      </c>
    </row>
    <row r="190" spans="1:8" x14ac:dyDescent="0.2">
      <c r="A190" s="4">
        <v>189</v>
      </c>
      <c r="B190" s="79">
        <v>188</v>
      </c>
      <c r="C190" s="83" t="s">
        <v>3957</v>
      </c>
      <c r="D190" s="3" t="s">
        <v>916</v>
      </c>
      <c r="E190" s="80">
        <v>2277</v>
      </c>
      <c r="F190" s="84">
        <v>0</v>
      </c>
      <c r="G190" s="8">
        <f t="shared" si="2"/>
        <v>2277</v>
      </c>
    </row>
    <row r="191" spans="1:8" x14ac:dyDescent="0.2">
      <c r="A191" s="4">
        <v>190</v>
      </c>
      <c r="B191" s="79">
        <v>189</v>
      </c>
      <c r="C191" s="83" t="s">
        <v>3957</v>
      </c>
      <c r="D191" s="3" t="s">
        <v>774</v>
      </c>
      <c r="E191" s="80">
        <v>2266</v>
      </c>
      <c r="F191" s="84">
        <v>0</v>
      </c>
      <c r="G191" s="8">
        <f t="shared" si="2"/>
        <v>2266</v>
      </c>
    </row>
    <row r="192" spans="1:8" x14ac:dyDescent="0.2">
      <c r="A192" s="4">
        <v>191</v>
      </c>
      <c r="B192" s="79">
        <v>190</v>
      </c>
      <c r="C192" s="83" t="s">
        <v>3957</v>
      </c>
      <c r="D192" s="3" t="s">
        <v>1035</v>
      </c>
      <c r="E192" s="80">
        <v>2265</v>
      </c>
      <c r="F192" s="84">
        <v>0</v>
      </c>
      <c r="G192" s="8">
        <f t="shared" si="2"/>
        <v>2265</v>
      </c>
    </row>
    <row r="193" spans="1:7" x14ac:dyDescent="0.2">
      <c r="A193" s="4">
        <v>192</v>
      </c>
      <c r="B193" s="79">
        <v>191</v>
      </c>
      <c r="C193" s="83" t="s">
        <v>3957</v>
      </c>
      <c r="D193" s="3" t="s">
        <v>1270</v>
      </c>
      <c r="E193" s="80">
        <v>2264</v>
      </c>
      <c r="F193" s="84">
        <v>0</v>
      </c>
      <c r="G193" s="8">
        <f t="shared" si="2"/>
        <v>2264</v>
      </c>
    </row>
    <row r="194" spans="1:7" x14ac:dyDescent="0.2">
      <c r="A194" s="4">
        <v>193</v>
      </c>
      <c r="B194" s="79">
        <v>192</v>
      </c>
      <c r="C194" s="83" t="s">
        <v>3957</v>
      </c>
      <c r="D194" s="3" t="s">
        <v>1088</v>
      </c>
      <c r="E194" s="80">
        <v>2262</v>
      </c>
      <c r="F194" s="84">
        <v>0</v>
      </c>
      <c r="G194" s="8">
        <f t="shared" ref="G194:G230" si="3">E194+F194</f>
        <v>2262</v>
      </c>
    </row>
    <row r="195" spans="1:7" x14ac:dyDescent="0.2">
      <c r="A195" s="4">
        <v>194</v>
      </c>
      <c r="B195" s="79">
        <v>193</v>
      </c>
      <c r="C195" s="83" t="s">
        <v>3957</v>
      </c>
      <c r="D195" s="3" t="s">
        <v>987</v>
      </c>
      <c r="E195" s="80">
        <v>2260</v>
      </c>
      <c r="F195" s="84">
        <v>0</v>
      </c>
      <c r="G195" s="8">
        <f t="shared" si="3"/>
        <v>2260</v>
      </c>
    </row>
    <row r="196" spans="1:7" x14ac:dyDescent="0.2">
      <c r="A196" s="4">
        <v>195</v>
      </c>
      <c r="B196" s="79">
        <v>194</v>
      </c>
      <c r="C196" s="83" t="s">
        <v>3957</v>
      </c>
      <c r="D196" s="3" t="s">
        <v>330</v>
      </c>
      <c r="E196" s="80">
        <v>2258</v>
      </c>
      <c r="F196" s="84">
        <v>0</v>
      </c>
      <c r="G196" s="8">
        <f t="shared" si="3"/>
        <v>2258</v>
      </c>
    </row>
    <row r="197" spans="1:7" x14ac:dyDescent="0.2">
      <c r="A197" s="4">
        <v>196</v>
      </c>
      <c r="B197" s="79">
        <v>195</v>
      </c>
      <c r="C197" s="83" t="s">
        <v>3957</v>
      </c>
      <c r="D197" s="3" t="s">
        <v>386</v>
      </c>
      <c r="E197" s="80">
        <v>2249</v>
      </c>
      <c r="F197" s="84">
        <v>0</v>
      </c>
      <c r="G197" s="8">
        <f t="shared" si="3"/>
        <v>2249</v>
      </c>
    </row>
    <row r="198" spans="1:7" x14ac:dyDescent="0.2">
      <c r="A198" s="4">
        <v>197</v>
      </c>
      <c r="B198" s="79">
        <v>196</v>
      </c>
      <c r="C198" s="83" t="s">
        <v>3957</v>
      </c>
      <c r="D198" s="3" t="s">
        <v>1418</v>
      </c>
      <c r="E198" s="80">
        <v>2245</v>
      </c>
      <c r="F198" s="84">
        <v>0</v>
      </c>
      <c r="G198" s="8">
        <f t="shared" si="3"/>
        <v>2245</v>
      </c>
    </row>
    <row r="199" spans="1:7" x14ac:dyDescent="0.2">
      <c r="A199" s="4">
        <v>198</v>
      </c>
      <c r="B199" s="79">
        <v>197</v>
      </c>
      <c r="C199" s="83" t="s">
        <v>3957</v>
      </c>
      <c r="D199" s="3" t="s">
        <v>18</v>
      </c>
      <c r="E199" s="80">
        <v>2238</v>
      </c>
      <c r="F199" s="84">
        <v>0</v>
      </c>
      <c r="G199" s="8">
        <f t="shared" si="3"/>
        <v>2238</v>
      </c>
    </row>
    <row r="200" spans="1:7" x14ac:dyDescent="0.2">
      <c r="A200" s="4">
        <v>199</v>
      </c>
      <c r="B200" s="79">
        <v>198</v>
      </c>
      <c r="C200" s="83" t="s">
        <v>3957</v>
      </c>
      <c r="D200" s="3" t="s">
        <v>3962</v>
      </c>
      <c r="E200" s="80">
        <v>2236</v>
      </c>
      <c r="F200" s="84">
        <v>0</v>
      </c>
      <c r="G200" s="8">
        <f t="shared" si="3"/>
        <v>2236</v>
      </c>
    </row>
    <row r="201" spans="1:7" x14ac:dyDescent="0.2">
      <c r="A201" s="4">
        <v>200</v>
      </c>
      <c r="B201" s="79">
        <v>200</v>
      </c>
      <c r="C201" s="82" t="s">
        <v>3955</v>
      </c>
      <c r="D201" s="3" t="s">
        <v>2613</v>
      </c>
      <c r="E201" s="80">
        <v>2233</v>
      </c>
      <c r="F201" s="84">
        <v>0</v>
      </c>
      <c r="G201" s="8">
        <f t="shared" si="3"/>
        <v>2233</v>
      </c>
    </row>
    <row r="202" spans="1:7" x14ac:dyDescent="0.2">
      <c r="A202" s="4">
        <v>201</v>
      </c>
      <c r="B202" s="79">
        <v>201</v>
      </c>
      <c r="C202" s="82" t="s">
        <v>3955</v>
      </c>
      <c r="D202" s="3" t="s">
        <v>1412</v>
      </c>
      <c r="E202" s="80">
        <v>2230</v>
      </c>
      <c r="F202" s="84">
        <v>0</v>
      </c>
      <c r="G202" s="8">
        <f t="shared" si="3"/>
        <v>2230</v>
      </c>
    </row>
    <row r="203" spans="1:7" x14ac:dyDescent="0.2">
      <c r="A203" s="4">
        <v>202</v>
      </c>
      <c r="B203" s="79">
        <v>202</v>
      </c>
      <c r="C203" s="82" t="s">
        <v>3955</v>
      </c>
      <c r="D203" s="3" t="s">
        <v>360</v>
      </c>
      <c r="E203" s="80">
        <v>2214</v>
      </c>
      <c r="F203" s="84">
        <v>0</v>
      </c>
      <c r="G203" s="8">
        <f t="shared" si="3"/>
        <v>2214</v>
      </c>
    </row>
    <row r="204" spans="1:7" x14ac:dyDescent="0.2">
      <c r="A204" s="4">
        <v>203</v>
      </c>
      <c r="B204" s="79">
        <v>203</v>
      </c>
      <c r="C204" s="82" t="s">
        <v>3955</v>
      </c>
      <c r="D204" s="3" t="s">
        <v>1413</v>
      </c>
      <c r="E204" s="80">
        <v>2213</v>
      </c>
      <c r="F204" s="84">
        <v>0</v>
      </c>
      <c r="G204" s="8">
        <f t="shared" si="3"/>
        <v>2213</v>
      </c>
    </row>
    <row r="205" spans="1:7" x14ac:dyDescent="0.2">
      <c r="A205" s="4">
        <v>204</v>
      </c>
      <c r="B205" s="79">
        <v>204</v>
      </c>
      <c r="C205" s="82" t="s">
        <v>3955</v>
      </c>
      <c r="D205" s="3" t="s">
        <v>1414</v>
      </c>
      <c r="E205" s="80">
        <v>2191</v>
      </c>
      <c r="F205" s="84">
        <v>0</v>
      </c>
      <c r="G205" s="8">
        <f t="shared" si="3"/>
        <v>2191</v>
      </c>
    </row>
    <row r="206" spans="1:7" x14ac:dyDescent="0.2">
      <c r="A206" s="4">
        <v>205</v>
      </c>
      <c r="B206" s="79">
        <v>205</v>
      </c>
      <c r="C206" s="82" t="s">
        <v>3955</v>
      </c>
      <c r="D206" s="3" t="s">
        <v>1306</v>
      </c>
      <c r="E206" s="80">
        <v>2178</v>
      </c>
      <c r="F206" s="84">
        <v>0</v>
      </c>
      <c r="G206" s="8">
        <f t="shared" si="3"/>
        <v>2178</v>
      </c>
    </row>
    <row r="207" spans="1:7" x14ac:dyDescent="0.2">
      <c r="A207" s="4">
        <v>206</v>
      </c>
      <c r="B207" s="79">
        <v>215</v>
      </c>
      <c r="C207" s="7" t="s">
        <v>3956</v>
      </c>
      <c r="D207" s="24" t="s">
        <v>2395</v>
      </c>
      <c r="E207" s="80">
        <v>2107</v>
      </c>
      <c r="F207" s="2">
        <v>62</v>
      </c>
      <c r="G207" s="8">
        <f t="shared" si="3"/>
        <v>2169</v>
      </c>
    </row>
    <row r="208" spans="1:7" x14ac:dyDescent="0.2">
      <c r="A208" s="4">
        <v>207</v>
      </c>
      <c r="B208" s="79">
        <v>206</v>
      </c>
      <c r="C208" s="83" t="s">
        <v>3957</v>
      </c>
      <c r="D208" s="3" t="s">
        <v>579</v>
      </c>
      <c r="E208" s="80">
        <v>2166</v>
      </c>
      <c r="F208" s="84">
        <v>0</v>
      </c>
      <c r="G208" s="8">
        <f t="shared" si="3"/>
        <v>2166</v>
      </c>
    </row>
    <row r="209" spans="1:7" x14ac:dyDescent="0.2">
      <c r="A209" s="4">
        <v>208</v>
      </c>
      <c r="B209" s="79">
        <v>207</v>
      </c>
      <c r="C209" s="83" t="s">
        <v>3957</v>
      </c>
      <c r="D209" s="3" t="s">
        <v>1827</v>
      </c>
      <c r="E209" s="80">
        <v>2164</v>
      </c>
      <c r="F209" s="84">
        <v>0</v>
      </c>
      <c r="G209" s="8">
        <f t="shared" si="3"/>
        <v>2164</v>
      </c>
    </row>
    <row r="210" spans="1:7" x14ac:dyDescent="0.2">
      <c r="A210" s="4">
        <v>209</v>
      </c>
      <c r="B210" s="79">
        <v>208</v>
      </c>
      <c r="C210" s="83" t="s">
        <v>3957</v>
      </c>
      <c r="D210" s="3" t="s">
        <v>2303</v>
      </c>
      <c r="E210" s="80">
        <v>2163</v>
      </c>
      <c r="F210" s="84">
        <v>0</v>
      </c>
      <c r="G210" s="8">
        <f t="shared" si="3"/>
        <v>2163</v>
      </c>
    </row>
    <row r="211" spans="1:7" x14ac:dyDescent="0.2">
      <c r="A211" s="4">
        <v>210</v>
      </c>
      <c r="B211" s="79">
        <v>209</v>
      </c>
      <c r="C211" s="83" t="s">
        <v>3957</v>
      </c>
      <c r="D211" s="3" t="s">
        <v>580</v>
      </c>
      <c r="E211" s="80">
        <v>2144</v>
      </c>
      <c r="F211" s="84">
        <v>0</v>
      </c>
      <c r="G211" s="8">
        <f t="shared" si="3"/>
        <v>2144</v>
      </c>
    </row>
    <row r="212" spans="1:7" x14ac:dyDescent="0.2">
      <c r="A212" s="4">
        <v>211</v>
      </c>
      <c r="B212" s="79">
        <v>210</v>
      </c>
      <c r="C212" s="83" t="s">
        <v>3957</v>
      </c>
      <c r="D212" s="3" t="s">
        <v>1305</v>
      </c>
      <c r="E212" s="80">
        <v>2142</v>
      </c>
      <c r="F212" s="84">
        <v>0</v>
      </c>
      <c r="G212" s="8">
        <f t="shared" si="3"/>
        <v>2142</v>
      </c>
    </row>
    <row r="213" spans="1:7" x14ac:dyDescent="0.2">
      <c r="A213" s="4">
        <v>212</v>
      </c>
      <c r="B213" s="79">
        <v>211</v>
      </c>
      <c r="C213" s="83" t="s">
        <v>3957</v>
      </c>
      <c r="D213" s="3" t="s">
        <v>1284</v>
      </c>
      <c r="E213" s="80">
        <v>2139</v>
      </c>
      <c r="F213" s="84">
        <v>0</v>
      </c>
      <c r="G213" s="8">
        <f t="shared" si="3"/>
        <v>2139</v>
      </c>
    </row>
    <row r="214" spans="1:7" x14ac:dyDescent="0.2">
      <c r="A214" s="4">
        <v>213</v>
      </c>
      <c r="B214" s="79">
        <v>212</v>
      </c>
      <c r="C214" s="83" t="s">
        <v>3957</v>
      </c>
      <c r="D214" s="3" t="s">
        <v>9</v>
      </c>
      <c r="E214" s="80">
        <v>2121</v>
      </c>
      <c r="F214" s="84">
        <v>0</v>
      </c>
      <c r="G214" s="8">
        <f t="shared" si="3"/>
        <v>2121</v>
      </c>
    </row>
    <row r="215" spans="1:7" x14ac:dyDescent="0.2">
      <c r="A215" s="4">
        <v>214</v>
      </c>
      <c r="B215" s="79">
        <v>213</v>
      </c>
      <c r="C215" s="83" t="s">
        <v>3957</v>
      </c>
      <c r="D215" s="3" t="s">
        <v>1666</v>
      </c>
      <c r="E215" s="80">
        <v>2116</v>
      </c>
      <c r="F215" s="84">
        <v>0</v>
      </c>
      <c r="G215" s="8">
        <f t="shared" si="3"/>
        <v>2116</v>
      </c>
    </row>
    <row r="216" spans="1:7" x14ac:dyDescent="0.2">
      <c r="A216" s="4">
        <v>215</v>
      </c>
      <c r="B216" s="79">
        <v>221</v>
      </c>
      <c r="C216" s="7" t="s">
        <v>3956</v>
      </c>
      <c r="D216" s="24" t="s">
        <v>1467</v>
      </c>
      <c r="E216" s="80">
        <v>2042</v>
      </c>
      <c r="F216" s="2">
        <v>71</v>
      </c>
      <c r="G216" s="8">
        <f t="shared" si="3"/>
        <v>2113</v>
      </c>
    </row>
    <row r="217" spans="1:7" x14ac:dyDescent="0.2">
      <c r="A217" s="4">
        <v>216</v>
      </c>
      <c r="B217" s="79">
        <v>214</v>
      </c>
      <c r="C217" s="83" t="s">
        <v>3957</v>
      </c>
      <c r="D217" s="3" t="s">
        <v>1415</v>
      </c>
      <c r="E217" s="80">
        <v>2112</v>
      </c>
      <c r="F217" s="84">
        <v>0</v>
      </c>
      <c r="G217" s="8">
        <f t="shared" si="3"/>
        <v>2112</v>
      </c>
    </row>
    <row r="218" spans="1:7" x14ac:dyDescent="0.2">
      <c r="A218" s="4">
        <v>217</v>
      </c>
      <c r="B218" s="79">
        <v>220</v>
      </c>
      <c r="C218" s="7" t="s">
        <v>3956</v>
      </c>
      <c r="D218" s="24" t="s">
        <v>4077</v>
      </c>
      <c r="E218" s="80">
        <v>2045</v>
      </c>
      <c r="F218" s="2">
        <v>65</v>
      </c>
      <c r="G218" s="8">
        <f t="shared" si="3"/>
        <v>2110</v>
      </c>
    </row>
    <row r="219" spans="1:7" x14ac:dyDescent="0.2">
      <c r="A219" s="4">
        <v>218</v>
      </c>
      <c r="B219" s="79">
        <v>216</v>
      </c>
      <c r="C219" s="83" t="s">
        <v>3957</v>
      </c>
      <c r="D219" s="3" t="s">
        <v>124</v>
      </c>
      <c r="E219" s="80">
        <v>2091</v>
      </c>
      <c r="F219" s="84">
        <v>0</v>
      </c>
      <c r="G219" s="8">
        <f t="shared" si="3"/>
        <v>2091</v>
      </c>
    </row>
    <row r="220" spans="1:7" x14ac:dyDescent="0.2">
      <c r="A220" s="4">
        <v>219</v>
      </c>
      <c r="B220" s="79">
        <v>217</v>
      </c>
      <c r="C220" s="83" t="s">
        <v>3957</v>
      </c>
      <c r="D220" s="3" t="s">
        <v>1303</v>
      </c>
      <c r="E220" s="80">
        <v>2089</v>
      </c>
      <c r="F220" s="84">
        <v>0</v>
      </c>
      <c r="G220" s="8">
        <f t="shared" si="3"/>
        <v>2089</v>
      </c>
    </row>
    <row r="221" spans="1:7" x14ac:dyDescent="0.2">
      <c r="A221" s="4">
        <v>220</v>
      </c>
      <c r="B221" s="79">
        <v>218</v>
      </c>
      <c r="C221" s="83" t="s">
        <v>3957</v>
      </c>
      <c r="D221" s="3" t="s">
        <v>1416</v>
      </c>
      <c r="E221" s="80">
        <v>2067</v>
      </c>
      <c r="F221" s="84">
        <v>0</v>
      </c>
      <c r="G221" s="8">
        <f t="shared" si="3"/>
        <v>2067</v>
      </c>
    </row>
    <row r="222" spans="1:7" x14ac:dyDescent="0.2">
      <c r="A222" s="4">
        <v>221</v>
      </c>
      <c r="B222" s="79">
        <v>219</v>
      </c>
      <c r="C222" s="83" t="s">
        <v>3957</v>
      </c>
      <c r="D222" s="3" t="s">
        <v>1417</v>
      </c>
      <c r="E222" s="80">
        <v>2066</v>
      </c>
      <c r="F222" s="84">
        <v>0</v>
      </c>
      <c r="G222" s="8">
        <f t="shared" si="3"/>
        <v>2066</v>
      </c>
    </row>
    <row r="223" spans="1:7" x14ac:dyDescent="0.2">
      <c r="A223" s="4">
        <v>222</v>
      </c>
      <c r="B223" s="79">
        <v>222</v>
      </c>
      <c r="C223" s="82" t="s">
        <v>3955</v>
      </c>
      <c r="D223" s="3" t="s">
        <v>122</v>
      </c>
      <c r="E223" s="80">
        <v>2041</v>
      </c>
      <c r="F223" s="84">
        <v>0</v>
      </c>
      <c r="G223" s="8">
        <f t="shared" si="3"/>
        <v>2041</v>
      </c>
    </row>
    <row r="224" spans="1:7" x14ac:dyDescent="0.2">
      <c r="A224" s="4">
        <v>223</v>
      </c>
      <c r="B224" s="79">
        <v>223</v>
      </c>
      <c r="C224" s="82" t="s">
        <v>3955</v>
      </c>
      <c r="D224" s="3" t="s">
        <v>2299</v>
      </c>
      <c r="E224" s="80">
        <v>2040</v>
      </c>
      <c r="F224" s="84">
        <v>0</v>
      </c>
      <c r="G224" s="8">
        <f t="shared" si="3"/>
        <v>2040</v>
      </c>
    </row>
    <row r="225" spans="1:7" x14ac:dyDescent="0.2">
      <c r="A225" s="4">
        <v>224</v>
      </c>
      <c r="B225" s="79">
        <v>224</v>
      </c>
      <c r="C225" s="82" t="s">
        <v>3955</v>
      </c>
      <c r="D225" s="3" t="s">
        <v>290</v>
      </c>
      <c r="E225" s="80">
        <v>2040</v>
      </c>
      <c r="F225" s="84">
        <v>0</v>
      </c>
      <c r="G225" s="8">
        <f t="shared" si="3"/>
        <v>2040</v>
      </c>
    </row>
    <row r="226" spans="1:7" x14ac:dyDescent="0.2">
      <c r="A226" s="4">
        <v>225</v>
      </c>
      <c r="B226" s="79">
        <v>225</v>
      </c>
      <c r="C226" s="82" t="s">
        <v>3955</v>
      </c>
      <c r="D226" s="3" t="s">
        <v>1662</v>
      </c>
      <c r="E226" s="80">
        <v>2040</v>
      </c>
      <c r="F226" s="84">
        <v>0</v>
      </c>
      <c r="G226" s="8">
        <f t="shared" si="3"/>
        <v>2040</v>
      </c>
    </row>
    <row r="227" spans="1:7" x14ac:dyDescent="0.2">
      <c r="A227" s="4">
        <v>226</v>
      </c>
      <c r="B227" s="79">
        <v>226</v>
      </c>
      <c r="C227" s="82" t="s">
        <v>3955</v>
      </c>
      <c r="D227" s="3" t="s">
        <v>1379</v>
      </c>
      <c r="E227" s="80">
        <v>2034</v>
      </c>
      <c r="F227" s="84">
        <v>0</v>
      </c>
      <c r="G227" s="8">
        <f t="shared" si="3"/>
        <v>2034</v>
      </c>
    </row>
    <row r="228" spans="1:7" x14ac:dyDescent="0.2">
      <c r="A228" s="4">
        <v>227</v>
      </c>
      <c r="B228" s="79">
        <v>227</v>
      </c>
      <c r="C228" s="82" t="s">
        <v>3955</v>
      </c>
      <c r="D228" s="3" t="s">
        <v>582</v>
      </c>
      <c r="E228" s="80">
        <v>2026</v>
      </c>
      <c r="F228" s="84">
        <v>0</v>
      </c>
      <c r="G228" s="8">
        <f t="shared" si="3"/>
        <v>2026</v>
      </c>
    </row>
    <row r="229" spans="1:7" x14ac:dyDescent="0.2">
      <c r="A229" s="4">
        <v>228</v>
      </c>
      <c r="B229" s="79">
        <v>228</v>
      </c>
      <c r="C229" s="82" t="s">
        <v>3955</v>
      </c>
      <c r="D229" s="24" t="s">
        <v>4076</v>
      </c>
      <c r="E229" s="80">
        <v>2023</v>
      </c>
      <c r="F229" s="84">
        <v>0</v>
      </c>
      <c r="G229" s="8">
        <f t="shared" si="3"/>
        <v>2023</v>
      </c>
    </row>
    <row r="230" spans="1:7" x14ac:dyDescent="0.2">
      <c r="A230" s="4">
        <v>229</v>
      </c>
      <c r="B230" s="79">
        <v>245</v>
      </c>
      <c r="C230" s="7" t="s">
        <v>3956</v>
      </c>
      <c r="D230" s="24" t="s">
        <v>1837</v>
      </c>
      <c r="E230" s="81">
        <v>1943</v>
      </c>
      <c r="F230" s="2">
        <v>75</v>
      </c>
      <c r="G230" s="8">
        <f t="shared" si="3"/>
        <v>2018</v>
      </c>
    </row>
  </sheetData>
  <sortState ref="B2:G230">
    <sortCondition descending="1" ref="G2:G230"/>
    <sortCondition descending="1" ref="F2:F230"/>
    <sortCondition ref="D2:D230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2" workbookViewId="0">
      <selection activeCell="K50" sqref="K50"/>
    </sheetView>
  </sheetViews>
  <sheetFormatPr defaultColWidth="11.42578125" defaultRowHeight="12.75" x14ac:dyDescent="0.2"/>
  <cols>
    <col min="1" max="1" width="5.7109375" customWidth="1"/>
    <col min="2" max="2" width="20.7109375" customWidth="1"/>
    <col min="3" max="4" width="7.7109375" customWidth="1"/>
    <col min="5" max="5" width="0.85546875" customWidth="1"/>
    <col min="6" max="6" width="5.7109375" customWidth="1"/>
    <col min="7" max="7" width="20.7109375" customWidth="1"/>
    <col min="8" max="9" width="7.7109375" customWidth="1"/>
  </cols>
  <sheetData>
    <row r="1" spans="1:9" ht="13.5" thickBot="1" x14ac:dyDescent="0.25">
      <c r="A1" s="57" t="s">
        <v>2371</v>
      </c>
      <c r="B1" s="58" t="s">
        <v>1685</v>
      </c>
      <c r="C1" s="58" t="s">
        <v>3080</v>
      </c>
      <c r="D1" s="58" t="s">
        <v>3085</v>
      </c>
      <c r="E1" s="59"/>
      <c r="F1" s="57" t="s">
        <v>2371</v>
      </c>
      <c r="G1" s="60" t="s">
        <v>1685</v>
      </c>
      <c r="H1" s="60" t="s">
        <v>3080</v>
      </c>
      <c r="I1" s="60" t="s">
        <v>3085</v>
      </c>
    </row>
    <row r="2" spans="1:9" ht="13.5" thickBot="1" x14ac:dyDescent="0.25">
      <c r="A2" s="61">
        <v>1</v>
      </c>
      <c r="B2" s="62" t="s">
        <v>1557</v>
      </c>
      <c r="C2" s="63">
        <v>3303</v>
      </c>
      <c r="D2" s="64">
        <v>62.69</v>
      </c>
      <c r="E2" s="68"/>
      <c r="F2" s="61">
        <v>1</v>
      </c>
      <c r="G2" s="64" t="s">
        <v>153</v>
      </c>
      <c r="H2" s="63">
        <v>2108</v>
      </c>
      <c r="I2" s="64">
        <v>62.74</v>
      </c>
    </row>
    <row r="3" spans="1:9" ht="13.5" thickBot="1" x14ac:dyDescent="0.25">
      <c r="A3" s="61">
        <v>2</v>
      </c>
      <c r="B3" s="62" t="s">
        <v>1046</v>
      </c>
      <c r="C3" s="63">
        <v>3193</v>
      </c>
      <c r="D3" s="64">
        <v>60.6</v>
      </c>
      <c r="E3" s="68"/>
      <c r="F3" s="61">
        <v>2</v>
      </c>
      <c r="G3" s="64" t="s">
        <v>2712</v>
      </c>
      <c r="H3" s="63">
        <v>1943</v>
      </c>
      <c r="I3" s="64">
        <v>57.83</v>
      </c>
    </row>
    <row r="4" spans="1:9" ht="13.5" thickBot="1" x14ac:dyDescent="0.25">
      <c r="A4" s="61">
        <v>3</v>
      </c>
      <c r="B4" s="62" t="s">
        <v>1271</v>
      </c>
      <c r="C4" s="63">
        <v>3009</v>
      </c>
      <c r="D4" s="64">
        <v>57.11</v>
      </c>
      <c r="E4" s="68"/>
      <c r="F4" s="61">
        <v>3</v>
      </c>
      <c r="G4" s="64" t="s">
        <v>1639</v>
      </c>
      <c r="H4" s="63">
        <v>1889</v>
      </c>
      <c r="I4" s="64">
        <v>56.22</v>
      </c>
    </row>
    <row r="5" spans="1:9" ht="13.5" thickBot="1" x14ac:dyDescent="0.25">
      <c r="A5" s="61">
        <v>4</v>
      </c>
      <c r="B5" s="62" t="s">
        <v>1034</v>
      </c>
      <c r="C5" s="63">
        <v>2927</v>
      </c>
      <c r="D5" s="64">
        <v>55.55</v>
      </c>
      <c r="E5" s="68"/>
      <c r="F5" s="61">
        <v>4</v>
      </c>
      <c r="G5" s="64" t="s">
        <v>2768</v>
      </c>
      <c r="H5" s="63">
        <v>1819</v>
      </c>
      <c r="I5" s="64">
        <v>54.14</v>
      </c>
    </row>
    <row r="6" spans="1:9" ht="13.5" thickBot="1" x14ac:dyDescent="0.25">
      <c r="A6" s="61">
        <v>5</v>
      </c>
      <c r="B6" s="62" t="s">
        <v>2301</v>
      </c>
      <c r="C6" s="63">
        <v>2885</v>
      </c>
      <c r="D6" s="64">
        <v>54.75</v>
      </c>
      <c r="E6" s="68"/>
      <c r="F6" s="61">
        <v>5</v>
      </c>
      <c r="G6" s="64" t="s">
        <v>2960</v>
      </c>
      <c r="H6" s="63">
        <v>1804</v>
      </c>
      <c r="I6" s="64">
        <v>53.69</v>
      </c>
    </row>
    <row r="7" spans="1:9" ht="13.5" thickBot="1" x14ac:dyDescent="0.25">
      <c r="A7" s="61">
        <v>6</v>
      </c>
      <c r="B7" s="62" t="s">
        <v>1036</v>
      </c>
      <c r="C7" s="63">
        <v>2658</v>
      </c>
      <c r="D7" s="64">
        <v>50.45</v>
      </c>
      <c r="E7" s="68"/>
      <c r="F7" s="61">
        <v>6</v>
      </c>
      <c r="G7" s="64" t="s">
        <v>2962</v>
      </c>
      <c r="H7" s="63">
        <v>1790</v>
      </c>
      <c r="I7" s="64">
        <v>53.27</v>
      </c>
    </row>
    <row r="8" spans="1:9" ht="13.5" thickBot="1" x14ac:dyDescent="0.25">
      <c r="A8" s="61">
        <v>7</v>
      </c>
      <c r="B8" s="62" t="s">
        <v>1075</v>
      </c>
      <c r="C8" s="63">
        <v>2598</v>
      </c>
      <c r="D8" s="64">
        <v>49.31</v>
      </c>
      <c r="E8" s="68"/>
      <c r="F8" s="61">
        <v>7</v>
      </c>
      <c r="G8" s="64" t="s">
        <v>1312</v>
      </c>
      <c r="H8" s="63">
        <v>1763</v>
      </c>
      <c r="I8" s="64">
        <v>52.47</v>
      </c>
    </row>
    <row r="9" spans="1:9" ht="13.5" thickBot="1" x14ac:dyDescent="0.25">
      <c r="A9" s="61">
        <v>8</v>
      </c>
      <c r="B9" s="62" t="s">
        <v>1033</v>
      </c>
      <c r="C9" s="63">
        <v>2550</v>
      </c>
      <c r="D9" s="64">
        <v>48.4</v>
      </c>
      <c r="E9" s="68"/>
      <c r="F9" s="61">
        <v>8</v>
      </c>
      <c r="G9" s="64" t="s">
        <v>3039</v>
      </c>
      <c r="H9" s="63">
        <v>1654</v>
      </c>
      <c r="I9" s="64">
        <v>49.23</v>
      </c>
    </row>
    <row r="10" spans="1:9" ht="13.5" thickBot="1" x14ac:dyDescent="0.25">
      <c r="A10" s="61">
        <v>9</v>
      </c>
      <c r="B10" s="62" t="s">
        <v>1553</v>
      </c>
      <c r="C10" s="63">
        <v>2508</v>
      </c>
      <c r="D10" s="64">
        <v>47.6</v>
      </c>
      <c r="E10" s="68"/>
      <c r="F10" s="61">
        <v>9</v>
      </c>
      <c r="G10" s="64" t="s">
        <v>2947</v>
      </c>
      <c r="H10" s="63">
        <v>1495</v>
      </c>
      <c r="I10" s="64">
        <v>44.49</v>
      </c>
    </row>
    <row r="11" spans="1:9" ht="13.5" thickBot="1" x14ac:dyDescent="0.25">
      <c r="A11" s="61">
        <v>10</v>
      </c>
      <c r="B11" s="62" t="s">
        <v>2732</v>
      </c>
      <c r="C11" s="63">
        <v>2485</v>
      </c>
      <c r="D11" s="64">
        <v>47.16</v>
      </c>
      <c r="E11" s="68"/>
      <c r="F11" s="61">
        <v>10</v>
      </c>
      <c r="G11" s="64" t="s">
        <v>3130</v>
      </c>
      <c r="H11" s="63">
        <v>1467</v>
      </c>
      <c r="I11" s="64">
        <v>43.66</v>
      </c>
    </row>
    <row r="12" spans="1:9" ht="4.5" customHeight="1" thickBot="1" x14ac:dyDescent="0.25">
      <c r="A12" s="65"/>
      <c r="B12" s="68"/>
      <c r="C12" s="68"/>
      <c r="D12" s="68"/>
      <c r="E12" s="68"/>
      <c r="F12" s="68"/>
      <c r="G12" s="68"/>
      <c r="H12" s="68"/>
      <c r="I12" s="66"/>
    </row>
    <row r="13" spans="1:9" ht="13.5" thickBot="1" x14ac:dyDescent="0.25">
      <c r="A13" s="57" t="s">
        <v>2371</v>
      </c>
      <c r="B13" s="58" t="s">
        <v>1685</v>
      </c>
      <c r="C13" s="58" t="s">
        <v>3081</v>
      </c>
      <c r="D13" s="58" t="s">
        <v>3085</v>
      </c>
      <c r="E13" s="68"/>
      <c r="F13" s="57" t="s">
        <v>2371</v>
      </c>
      <c r="G13" s="60" t="s">
        <v>1685</v>
      </c>
      <c r="H13" s="60" t="s">
        <v>3081</v>
      </c>
      <c r="I13" s="60" t="s">
        <v>3085</v>
      </c>
    </row>
    <row r="14" spans="1:9" ht="13.5" thickBot="1" x14ac:dyDescent="0.25">
      <c r="A14" s="61">
        <v>1</v>
      </c>
      <c r="B14" s="62" t="s">
        <v>971</v>
      </c>
      <c r="C14" s="63">
        <v>4206</v>
      </c>
      <c r="D14" s="64">
        <v>89.41</v>
      </c>
      <c r="E14" s="68"/>
      <c r="F14" s="61">
        <v>1</v>
      </c>
      <c r="G14" s="64" t="s">
        <v>1167</v>
      </c>
      <c r="H14" s="63">
        <v>4030</v>
      </c>
      <c r="I14" s="64">
        <v>93.81</v>
      </c>
    </row>
    <row r="15" spans="1:9" ht="13.5" thickBot="1" x14ac:dyDescent="0.25">
      <c r="A15" s="61">
        <v>2</v>
      </c>
      <c r="B15" s="62" t="s">
        <v>858</v>
      </c>
      <c r="C15" s="63">
        <v>3385</v>
      </c>
      <c r="D15" s="64">
        <v>71.959999999999994</v>
      </c>
      <c r="E15" s="68"/>
      <c r="F15" s="61">
        <v>2</v>
      </c>
      <c r="G15" s="64" t="s">
        <v>1312</v>
      </c>
      <c r="H15" s="63">
        <v>3732</v>
      </c>
      <c r="I15" s="64">
        <v>86.87</v>
      </c>
    </row>
    <row r="16" spans="1:9" ht="13.5" thickBot="1" x14ac:dyDescent="0.25">
      <c r="A16" s="61">
        <v>3</v>
      </c>
      <c r="B16" s="62" t="s">
        <v>1155</v>
      </c>
      <c r="C16" s="63">
        <v>3311</v>
      </c>
      <c r="D16" s="64">
        <v>70.39</v>
      </c>
      <c r="E16" s="68"/>
      <c r="F16" s="61">
        <v>3</v>
      </c>
      <c r="G16" s="64" t="s">
        <v>298</v>
      </c>
      <c r="H16" s="63">
        <v>3499</v>
      </c>
      <c r="I16" s="64">
        <v>81.45</v>
      </c>
    </row>
    <row r="17" spans="1:9" ht="13.5" thickBot="1" x14ac:dyDescent="0.25">
      <c r="A17" s="61">
        <v>4</v>
      </c>
      <c r="B17" s="62" t="s">
        <v>1143</v>
      </c>
      <c r="C17" s="63">
        <v>3142</v>
      </c>
      <c r="D17" s="64">
        <v>66.790000000000006</v>
      </c>
      <c r="E17" s="68"/>
      <c r="F17" s="61">
        <v>4</v>
      </c>
      <c r="G17" s="64" t="s">
        <v>1951</v>
      </c>
      <c r="H17" s="63">
        <v>3033</v>
      </c>
      <c r="I17" s="64">
        <v>70.599999999999994</v>
      </c>
    </row>
    <row r="18" spans="1:9" ht="13.5" thickBot="1" x14ac:dyDescent="0.25">
      <c r="A18" s="61">
        <v>5</v>
      </c>
      <c r="B18" s="62" t="s">
        <v>442</v>
      </c>
      <c r="C18" s="63">
        <v>2731</v>
      </c>
      <c r="D18" s="64">
        <v>58.06</v>
      </c>
      <c r="E18" s="68"/>
      <c r="F18" s="61">
        <v>5</v>
      </c>
      <c r="G18" s="64" t="s">
        <v>1432</v>
      </c>
      <c r="H18" s="63">
        <v>3024</v>
      </c>
      <c r="I18" s="64">
        <v>70.39</v>
      </c>
    </row>
    <row r="19" spans="1:9" ht="13.5" thickBot="1" x14ac:dyDescent="0.25">
      <c r="A19" s="61">
        <v>6</v>
      </c>
      <c r="B19" s="62" t="s">
        <v>1358</v>
      </c>
      <c r="C19" s="63">
        <v>2716</v>
      </c>
      <c r="D19" s="64">
        <v>57.74</v>
      </c>
      <c r="E19" s="68"/>
      <c r="F19" s="61">
        <v>6</v>
      </c>
      <c r="G19" s="64" t="s">
        <v>1606</v>
      </c>
      <c r="H19" s="63">
        <v>2960</v>
      </c>
      <c r="I19" s="64">
        <v>68.900000000000006</v>
      </c>
    </row>
    <row r="20" spans="1:9" ht="13.5" thickBot="1" x14ac:dyDescent="0.25">
      <c r="A20" s="61">
        <v>7</v>
      </c>
      <c r="B20" s="62" t="s">
        <v>1346</v>
      </c>
      <c r="C20" s="63">
        <v>2654</v>
      </c>
      <c r="D20" s="64">
        <v>56.42</v>
      </c>
      <c r="E20" s="68"/>
      <c r="F20" s="61">
        <v>7</v>
      </c>
      <c r="G20" s="64" t="s">
        <v>138</v>
      </c>
      <c r="H20" s="63">
        <v>2873</v>
      </c>
      <c r="I20" s="64">
        <v>66.88</v>
      </c>
    </row>
    <row r="21" spans="1:9" ht="13.5" thickBot="1" x14ac:dyDescent="0.25">
      <c r="A21" s="61">
        <v>8</v>
      </c>
      <c r="B21" s="62" t="s">
        <v>1406</v>
      </c>
      <c r="C21" s="63">
        <v>2536</v>
      </c>
      <c r="D21" s="64">
        <v>53.91</v>
      </c>
      <c r="E21" s="68"/>
      <c r="F21" s="61">
        <v>8</v>
      </c>
      <c r="G21" s="64" t="s">
        <v>141</v>
      </c>
      <c r="H21" s="63">
        <v>2829</v>
      </c>
      <c r="I21" s="64">
        <v>65.849999999999994</v>
      </c>
    </row>
    <row r="22" spans="1:9" ht="13.5" thickBot="1" x14ac:dyDescent="0.25">
      <c r="A22" s="61">
        <v>9</v>
      </c>
      <c r="B22" s="62" t="s">
        <v>845</v>
      </c>
      <c r="C22" s="63">
        <v>2331</v>
      </c>
      <c r="D22" s="64">
        <v>49.55</v>
      </c>
      <c r="E22" s="68"/>
      <c r="F22" s="61">
        <v>9</v>
      </c>
      <c r="G22" s="64" t="s">
        <v>1896</v>
      </c>
      <c r="H22" s="63">
        <v>2529</v>
      </c>
      <c r="I22" s="64">
        <v>58.87</v>
      </c>
    </row>
    <row r="23" spans="1:9" ht="13.5" thickBot="1" x14ac:dyDescent="0.25">
      <c r="A23" s="61">
        <v>10</v>
      </c>
      <c r="B23" s="62" t="s">
        <v>1176</v>
      </c>
      <c r="C23" s="63">
        <v>2317</v>
      </c>
      <c r="D23" s="64">
        <v>49.26</v>
      </c>
      <c r="E23" s="68"/>
      <c r="F23" s="61">
        <v>10</v>
      </c>
      <c r="G23" s="64" t="s">
        <v>657</v>
      </c>
      <c r="H23" s="63">
        <v>2499</v>
      </c>
      <c r="I23" s="64">
        <v>58.17</v>
      </c>
    </row>
    <row r="24" spans="1:9" ht="4.5" customHeight="1" thickBot="1" x14ac:dyDescent="0.25">
      <c r="A24" s="65"/>
      <c r="B24" s="68"/>
      <c r="C24" s="68"/>
      <c r="D24" s="68"/>
      <c r="E24" s="68"/>
      <c r="F24" s="68"/>
      <c r="G24" s="68"/>
      <c r="H24" s="68"/>
      <c r="I24" s="66"/>
    </row>
    <row r="25" spans="1:9" ht="13.5" thickBot="1" x14ac:dyDescent="0.25">
      <c r="A25" s="57" t="s">
        <v>2371</v>
      </c>
      <c r="B25" s="58" t="s">
        <v>1685</v>
      </c>
      <c r="C25" s="58" t="s">
        <v>3082</v>
      </c>
      <c r="D25" s="58" t="s">
        <v>3085</v>
      </c>
      <c r="E25" s="68"/>
      <c r="F25" s="57" t="s">
        <v>2371</v>
      </c>
      <c r="G25" s="60" t="s">
        <v>1685</v>
      </c>
      <c r="H25" s="60" t="s">
        <v>3082</v>
      </c>
      <c r="I25" s="60" t="s">
        <v>3085</v>
      </c>
    </row>
    <row r="26" spans="1:9" ht="13.5" thickBot="1" x14ac:dyDescent="0.25">
      <c r="A26" s="61">
        <v>1</v>
      </c>
      <c r="B26" s="62" t="s">
        <v>566</v>
      </c>
      <c r="C26" s="63">
        <v>3999</v>
      </c>
      <c r="D26" s="64">
        <v>78.11</v>
      </c>
      <c r="E26" s="68"/>
      <c r="F26" s="61">
        <v>1</v>
      </c>
      <c r="G26" s="64" t="s">
        <v>2669</v>
      </c>
      <c r="H26" s="63">
        <v>4593</v>
      </c>
      <c r="I26" s="64">
        <v>89.71</v>
      </c>
    </row>
    <row r="27" spans="1:9" ht="13.5" thickBot="1" x14ac:dyDescent="0.25">
      <c r="A27" s="61">
        <v>2</v>
      </c>
      <c r="B27" s="62" t="s">
        <v>291</v>
      </c>
      <c r="C27" s="63">
        <v>3726</v>
      </c>
      <c r="D27" s="64">
        <v>72.77</v>
      </c>
      <c r="E27" s="68"/>
      <c r="F27" s="61">
        <v>2</v>
      </c>
      <c r="G27" s="64" t="s">
        <v>500</v>
      </c>
      <c r="H27" s="63">
        <v>4221</v>
      </c>
      <c r="I27" s="64">
        <v>82.44</v>
      </c>
    </row>
    <row r="28" spans="1:9" ht="13.5" thickBot="1" x14ac:dyDescent="0.25">
      <c r="A28" s="61">
        <v>3</v>
      </c>
      <c r="B28" s="62" t="s">
        <v>2609</v>
      </c>
      <c r="C28" s="63">
        <v>3633</v>
      </c>
      <c r="D28" s="64">
        <v>70.959999999999994</v>
      </c>
      <c r="E28" s="68"/>
      <c r="F28" s="61">
        <v>3</v>
      </c>
      <c r="G28" s="64" t="s">
        <v>175</v>
      </c>
      <c r="H28" s="63">
        <v>4218</v>
      </c>
      <c r="I28" s="64">
        <v>82.38</v>
      </c>
    </row>
    <row r="29" spans="1:9" ht="13.5" thickBot="1" x14ac:dyDescent="0.25">
      <c r="A29" s="61">
        <v>4</v>
      </c>
      <c r="B29" s="62" t="s">
        <v>560</v>
      </c>
      <c r="C29" s="63">
        <v>3457</v>
      </c>
      <c r="D29" s="64">
        <v>67.52</v>
      </c>
      <c r="E29" s="68"/>
      <c r="F29" s="61">
        <v>4</v>
      </c>
      <c r="G29" s="64" t="s">
        <v>2215</v>
      </c>
      <c r="H29" s="63">
        <v>3926</v>
      </c>
      <c r="I29" s="64">
        <v>76.680000000000007</v>
      </c>
    </row>
    <row r="30" spans="1:9" ht="13.5" thickBot="1" x14ac:dyDescent="0.25">
      <c r="A30" s="61">
        <v>5</v>
      </c>
      <c r="B30" s="62" t="s">
        <v>2462</v>
      </c>
      <c r="C30" s="63">
        <v>3454</v>
      </c>
      <c r="D30" s="64">
        <v>67.459999999999994</v>
      </c>
      <c r="E30" s="68"/>
      <c r="F30" s="61">
        <v>5</v>
      </c>
      <c r="G30" s="64" t="s">
        <v>1972</v>
      </c>
      <c r="H30" s="63">
        <v>3835</v>
      </c>
      <c r="I30" s="64">
        <v>74.900000000000006</v>
      </c>
    </row>
    <row r="31" spans="1:9" ht="13.5" thickBot="1" x14ac:dyDescent="0.25">
      <c r="A31" s="61">
        <v>6</v>
      </c>
      <c r="B31" s="62" t="s">
        <v>567</v>
      </c>
      <c r="C31" s="63">
        <v>3326</v>
      </c>
      <c r="D31" s="64">
        <v>64.959999999999994</v>
      </c>
      <c r="E31" s="68"/>
      <c r="F31" s="61">
        <v>6</v>
      </c>
      <c r="G31" s="64" t="s">
        <v>1528</v>
      </c>
      <c r="H31" s="63">
        <v>3743</v>
      </c>
      <c r="I31" s="64">
        <v>73.11</v>
      </c>
    </row>
    <row r="32" spans="1:9" ht="13.5" thickBot="1" x14ac:dyDescent="0.25">
      <c r="A32" s="61">
        <v>7</v>
      </c>
      <c r="B32" s="62" t="s">
        <v>2656</v>
      </c>
      <c r="C32" s="63">
        <v>3279</v>
      </c>
      <c r="D32" s="64">
        <v>64.040000000000006</v>
      </c>
      <c r="E32" s="68"/>
      <c r="F32" s="61">
        <v>7</v>
      </c>
      <c r="G32" s="64" t="s">
        <v>168</v>
      </c>
      <c r="H32" s="63">
        <v>3514</v>
      </c>
      <c r="I32" s="64">
        <v>68.63</v>
      </c>
    </row>
    <row r="33" spans="1:9" ht="13.5" thickBot="1" x14ac:dyDescent="0.25">
      <c r="A33" s="61">
        <v>8</v>
      </c>
      <c r="B33" s="62" t="s">
        <v>558</v>
      </c>
      <c r="C33" s="63">
        <v>3088</v>
      </c>
      <c r="D33" s="64">
        <v>60.31</v>
      </c>
      <c r="E33" s="68"/>
      <c r="F33" s="61">
        <v>8</v>
      </c>
      <c r="G33" s="64" t="s">
        <v>526</v>
      </c>
      <c r="H33" s="63">
        <v>3304</v>
      </c>
      <c r="I33" s="64">
        <v>64.53</v>
      </c>
    </row>
    <row r="34" spans="1:9" ht="13.5" thickBot="1" x14ac:dyDescent="0.25">
      <c r="A34" s="61">
        <v>9</v>
      </c>
      <c r="B34" s="62" t="s">
        <v>195</v>
      </c>
      <c r="C34" s="63">
        <v>3001</v>
      </c>
      <c r="D34" s="64">
        <v>58.61</v>
      </c>
      <c r="E34" s="68"/>
      <c r="F34" s="61">
        <v>9</v>
      </c>
      <c r="G34" s="64" t="s">
        <v>468</v>
      </c>
      <c r="H34" s="63">
        <v>3240</v>
      </c>
      <c r="I34" s="64">
        <v>63.28</v>
      </c>
    </row>
    <row r="35" spans="1:9" ht="13.5" thickBot="1" x14ac:dyDescent="0.25">
      <c r="A35" s="61">
        <v>10</v>
      </c>
      <c r="B35" s="62" t="s">
        <v>359</v>
      </c>
      <c r="C35" s="63">
        <v>2947</v>
      </c>
      <c r="D35" s="64">
        <v>57.56</v>
      </c>
      <c r="E35" s="68"/>
      <c r="F35" s="61">
        <v>10</v>
      </c>
      <c r="G35" s="64" t="s">
        <v>458</v>
      </c>
      <c r="H35" s="63">
        <v>3199</v>
      </c>
      <c r="I35" s="64">
        <v>62.48</v>
      </c>
    </row>
    <row r="36" spans="1:9" ht="4.5" customHeight="1" thickBot="1" x14ac:dyDescent="0.25">
      <c r="A36" s="65"/>
      <c r="B36" s="68"/>
      <c r="C36" s="68"/>
      <c r="D36" s="68"/>
      <c r="E36" s="68"/>
      <c r="F36" s="68"/>
      <c r="G36" s="68"/>
      <c r="H36" s="68"/>
      <c r="I36" s="66"/>
    </row>
    <row r="37" spans="1:9" ht="13.5" thickBot="1" x14ac:dyDescent="0.25">
      <c r="A37" s="57" t="s">
        <v>2371</v>
      </c>
      <c r="B37" s="58" t="s">
        <v>1685</v>
      </c>
      <c r="C37" s="58" t="s">
        <v>3083</v>
      </c>
      <c r="D37" s="58" t="s">
        <v>3085</v>
      </c>
      <c r="E37" s="68"/>
      <c r="F37" s="57" t="s">
        <v>2371</v>
      </c>
      <c r="G37" s="60" t="s">
        <v>1685</v>
      </c>
      <c r="H37" s="60" t="s">
        <v>3083</v>
      </c>
      <c r="I37" s="60" t="s">
        <v>3085</v>
      </c>
    </row>
    <row r="38" spans="1:9" ht="13.5" thickBot="1" x14ac:dyDescent="0.25">
      <c r="A38" s="61">
        <v>1</v>
      </c>
      <c r="B38" s="62" t="s">
        <v>1521</v>
      </c>
      <c r="C38" s="63">
        <v>4516</v>
      </c>
      <c r="D38" s="64">
        <v>88.2</v>
      </c>
      <c r="E38" s="68"/>
      <c r="F38" s="61">
        <v>1</v>
      </c>
      <c r="G38" s="64" t="s">
        <v>1788</v>
      </c>
      <c r="H38" s="63">
        <v>4146</v>
      </c>
      <c r="I38" s="64">
        <v>80.98</v>
      </c>
    </row>
    <row r="39" spans="1:9" ht="13.5" thickBot="1" x14ac:dyDescent="0.25">
      <c r="A39" s="61">
        <v>2</v>
      </c>
      <c r="B39" s="62" t="s">
        <v>1570</v>
      </c>
      <c r="C39" s="63">
        <v>4145</v>
      </c>
      <c r="D39" s="64">
        <v>80.959999999999994</v>
      </c>
      <c r="E39" s="68"/>
      <c r="F39" s="61">
        <v>2</v>
      </c>
      <c r="G39" s="64" t="s">
        <v>1729</v>
      </c>
      <c r="H39" s="63">
        <v>4068</v>
      </c>
      <c r="I39" s="64">
        <v>79.45</v>
      </c>
    </row>
    <row r="40" spans="1:9" ht="13.5" thickBot="1" x14ac:dyDescent="0.25">
      <c r="A40" s="61">
        <v>3</v>
      </c>
      <c r="B40" s="62" t="s">
        <v>2274</v>
      </c>
      <c r="C40" s="63">
        <v>3616</v>
      </c>
      <c r="D40" s="64">
        <v>70.63</v>
      </c>
      <c r="E40" s="68"/>
      <c r="F40" s="61">
        <v>3</v>
      </c>
      <c r="G40" s="64" t="s">
        <v>510</v>
      </c>
      <c r="H40" s="63">
        <v>4025</v>
      </c>
      <c r="I40" s="64">
        <v>78.61</v>
      </c>
    </row>
    <row r="41" spans="1:9" ht="13.5" thickBot="1" x14ac:dyDescent="0.25">
      <c r="A41" s="61">
        <v>4</v>
      </c>
      <c r="B41" s="62" t="s">
        <v>1732</v>
      </c>
      <c r="C41" s="63">
        <v>3559</v>
      </c>
      <c r="D41" s="64">
        <v>69.510000000000005</v>
      </c>
      <c r="E41" s="68"/>
      <c r="F41" s="61">
        <v>4</v>
      </c>
      <c r="G41" s="64" t="s">
        <v>1533</v>
      </c>
      <c r="H41" s="63">
        <v>3932</v>
      </c>
      <c r="I41" s="64">
        <v>76.8</v>
      </c>
    </row>
    <row r="42" spans="1:9" ht="13.5" thickBot="1" x14ac:dyDescent="0.25">
      <c r="A42" s="61">
        <v>5</v>
      </c>
      <c r="B42" s="62" t="s">
        <v>2631</v>
      </c>
      <c r="C42" s="63">
        <v>3325</v>
      </c>
      <c r="D42" s="64">
        <v>64.94</v>
      </c>
      <c r="E42" s="68"/>
      <c r="F42" s="61">
        <v>5</v>
      </c>
      <c r="G42" s="64" t="s">
        <v>1592</v>
      </c>
      <c r="H42" s="63">
        <v>3661</v>
      </c>
      <c r="I42" s="64">
        <v>71.5</v>
      </c>
    </row>
    <row r="43" spans="1:9" ht="13.5" thickBot="1" x14ac:dyDescent="0.25">
      <c r="A43" s="61">
        <v>6</v>
      </c>
      <c r="B43" s="62" t="s">
        <v>1891</v>
      </c>
      <c r="C43" s="63">
        <v>3231</v>
      </c>
      <c r="D43" s="64">
        <v>63.11</v>
      </c>
      <c r="E43" s="68"/>
      <c r="F43" s="61">
        <v>6</v>
      </c>
      <c r="G43" s="64" t="s">
        <v>1240</v>
      </c>
      <c r="H43" s="63">
        <v>3595</v>
      </c>
      <c r="I43" s="64">
        <v>70.209999999999994</v>
      </c>
    </row>
    <row r="44" spans="1:9" ht="13.5" thickBot="1" x14ac:dyDescent="0.25">
      <c r="A44" s="61">
        <v>7</v>
      </c>
      <c r="B44" s="62" t="s">
        <v>1220</v>
      </c>
      <c r="C44" s="63">
        <v>3201</v>
      </c>
      <c r="D44" s="64">
        <v>62.52</v>
      </c>
      <c r="E44" s="68"/>
      <c r="F44" s="61">
        <v>7</v>
      </c>
      <c r="G44" s="64" t="s">
        <v>428</v>
      </c>
      <c r="H44" s="63">
        <v>3485</v>
      </c>
      <c r="I44" s="64">
        <v>68.069999999999993</v>
      </c>
    </row>
    <row r="45" spans="1:9" ht="13.5" thickBot="1" x14ac:dyDescent="0.25">
      <c r="A45" s="61">
        <v>8</v>
      </c>
      <c r="B45" s="62" t="s">
        <v>1185</v>
      </c>
      <c r="C45" s="63">
        <v>3196</v>
      </c>
      <c r="D45" s="64">
        <v>62.42</v>
      </c>
      <c r="E45" s="68"/>
      <c r="F45" s="61">
        <v>8</v>
      </c>
      <c r="G45" s="64" t="s">
        <v>622</v>
      </c>
      <c r="H45" s="63">
        <v>3331</v>
      </c>
      <c r="I45" s="64">
        <v>65.06</v>
      </c>
    </row>
    <row r="46" spans="1:9" ht="13.5" thickBot="1" x14ac:dyDescent="0.25">
      <c r="A46" s="61">
        <v>9</v>
      </c>
      <c r="B46" s="62" t="s">
        <v>1799</v>
      </c>
      <c r="C46" s="63">
        <v>3071</v>
      </c>
      <c r="D46" s="64">
        <v>59.98</v>
      </c>
      <c r="E46" s="68"/>
      <c r="F46" s="61">
        <v>9</v>
      </c>
      <c r="G46" s="64" t="s">
        <v>2030</v>
      </c>
      <c r="H46" s="63">
        <v>3297</v>
      </c>
      <c r="I46" s="64">
        <v>64.39</v>
      </c>
    </row>
    <row r="47" spans="1:9" ht="13.5" thickBot="1" x14ac:dyDescent="0.25">
      <c r="A47" s="61">
        <v>10</v>
      </c>
      <c r="B47" s="62" t="s">
        <v>1561</v>
      </c>
      <c r="C47" s="63">
        <v>3028</v>
      </c>
      <c r="D47" s="64">
        <v>59.14</v>
      </c>
      <c r="E47" s="67"/>
      <c r="F47" s="61">
        <v>10</v>
      </c>
      <c r="G47" s="64" t="s">
        <v>2638</v>
      </c>
      <c r="H47" s="63">
        <v>3273</v>
      </c>
      <c r="I47" s="64">
        <v>63.93</v>
      </c>
    </row>
    <row r="48" spans="1:9" ht="4.5" customHeight="1" thickBot="1" x14ac:dyDescent="0.25">
      <c r="A48" s="65"/>
      <c r="B48" s="68"/>
      <c r="C48" s="68"/>
      <c r="D48" s="68"/>
      <c r="E48" s="68"/>
      <c r="F48" s="68"/>
      <c r="G48" s="68"/>
      <c r="H48" s="68"/>
      <c r="I48" s="66"/>
    </row>
    <row r="49" spans="1:9" ht="13.5" thickBot="1" x14ac:dyDescent="0.25">
      <c r="A49" s="51" t="s">
        <v>2371</v>
      </c>
      <c r="B49" s="52" t="s">
        <v>1685</v>
      </c>
      <c r="C49" s="55" t="s">
        <v>3084</v>
      </c>
      <c r="D49" s="56" t="s">
        <v>3085</v>
      </c>
      <c r="E49" s="68"/>
      <c r="F49" s="51" t="s">
        <v>2371</v>
      </c>
      <c r="G49" s="53" t="s">
        <v>1685</v>
      </c>
      <c r="H49" s="55" t="s">
        <v>3084</v>
      </c>
      <c r="I49" s="54" t="s">
        <v>3085</v>
      </c>
    </row>
    <row r="50" spans="1:9" ht="13.5" thickBot="1" x14ac:dyDescent="0.25">
      <c r="A50" s="61">
        <v>1</v>
      </c>
      <c r="B50" s="62" t="s">
        <v>2051</v>
      </c>
      <c r="C50" s="63">
        <v>4242</v>
      </c>
      <c r="D50" s="70">
        <f>(C50/(35*128))*100</f>
        <v>94.6875</v>
      </c>
      <c r="E50" s="68"/>
      <c r="F50" s="61">
        <v>1</v>
      </c>
      <c r="G50" s="64" t="s">
        <v>3910</v>
      </c>
      <c r="H50" s="63">
        <v>3664</v>
      </c>
      <c r="I50" s="70">
        <f t="shared" ref="I50:I59" si="0">(H50/(35*128))*100</f>
        <v>81.785714285714278</v>
      </c>
    </row>
    <row r="51" spans="1:9" ht="13.5" thickBot="1" x14ac:dyDescent="0.25">
      <c r="A51" s="61">
        <v>2</v>
      </c>
      <c r="B51" s="62" t="s">
        <v>1521</v>
      </c>
      <c r="C51" s="63">
        <v>3824</v>
      </c>
      <c r="D51" s="70">
        <f>(C51/(35*128))*100</f>
        <v>85.357142857142847</v>
      </c>
      <c r="E51" s="68"/>
      <c r="F51" s="61">
        <v>2</v>
      </c>
      <c r="G51" s="64" t="s">
        <v>1392</v>
      </c>
      <c r="H51" s="63">
        <v>3462</v>
      </c>
      <c r="I51" s="70">
        <f t="shared" si="0"/>
        <v>77.276785714285708</v>
      </c>
    </row>
    <row r="52" spans="1:9" ht="13.5" thickBot="1" x14ac:dyDescent="0.25">
      <c r="A52" s="61">
        <v>3</v>
      </c>
      <c r="B52" s="62" t="s">
        <v>1241</v>
      </c>
      <c r="C52" s="63">
        <v>3726</v>
      </c>
      <c r="D52" s="70">
        <f>(C52/(35*128))*100</f>
        <v>83.169642857142861</v>
      </c>
      <c r="E52" s="68"/>
      <c r="F52" s="61">
        <v>4</v>
      </c>
      <c r="G52" s="64" t="s">
        <v>1515</v>
      </c>
      <c r="H52" s="63">
        <v>3443</v>
      </c>
      <c r="I52" s="70">
        <f t="shared" si="0"/>
        <v>76.852678571428569</v>
      </c>
    </row>
    <row r="53" spans="1:9" ht="13.5" thickBot="1" x14ac:dyDescent="0.25">
      <c r="A53" s="61">
        <v>4</v>
      </c>
      <c r="B53" s="62" t="s">
        <v>2628</v>
      </c>
      <c r="C53" s="63">
        <v>3636</v>
      </c>
      <c r="D53" s="70">
        <f>(C53/(35*128))*100</f>
        <v>81.160714285714292</v>
      </c>
      <c r="E53" s="68"/>
      <c r="F53" s="61">
        <v>3</v>
      </c>
      <c r="G53" s="64" t="s">
        <v>1180</v>
      </c>
      <c r="H53" s="63">
        <v>3441</v>
      </c>
      <c r="I53" s="70">
        <f t="shared" si="0"/>
        <v>76.808035714285722</v>
      </c>
    </row>
    <row r="54" spans="1:9" ht="13.5" thickBot="1" x14ac:dyDescent="0.25">
      <c r="A54" s="61">
        <v>5</v>
      </c>
      <c r="B54" s="62" t="s">
        <v>1222</v>
      </c>
      <c r="C54" s="63">
        <v>3592</v>
      </c>
      <c r="D54" s="70">
        <f t="shared" ref="D54:D59" si="1">(C54/(35*128))*100</f>
        <v>80.178571428571431</v>
      </c>
      <c r="E54" s="68"/>
      <c r="F54" s="61">
        <v>5</v>
      </c>
      <c r="G54" s="64" t="s">
        <v>1729</v>
      </c>
      <c r="H54" s="63">
        <v>3382</v>
      </c>
      <c r="I54" s="70">
        <f t="shared" si="0"/>
        <v>75.491071428571431</v>
      </c>
    </row>
    <row r="55" spans="1:9" ht="13.5" thickBot="1" x14ac:dyDescent="0.25">
      <c r="A55" s="61">
        <v>6</v>
      </c>
      <c r="B55" s="62" t="s">
        <v>2626</v>
      </c>
      <c r="C55" s="63">
        <v>3488</v>
      </c>
      <c r="D55" s="70">
        <f t="shared" si="1"/>
        <v>77.857142857142861</v>
      </c>
      <c r="E55" s="68"/>
      <c r="F55" s="61">
        <v>6</v>
      </c>
      <c r="G55" s="64" t="s">
        <v>3226</v>
      </c>
      <c r="H55" s="63">
        <v>3090</v>
      </c>
      <c r="I55" s="70">
        <f t="shared" si="0"/>
        <v>68.973214285714292</v>
      </c>
    </row>
    <row r="56" spans="1:9" ht="13.5" thickBot="1" x14ac:dyDescent="0.25">
      <c r="A56" s="61">
        <v>7</v>
      </c>
      <c r="B56" s="62" t="s">
        <v>3961</v>
      </c>
      <c r="C56" s="63">
        <v>3468</v>
      </c>
      <c r="D56" s="70">
        <f t="shared" si="1"/>
        <v>77.410714285714292</v>
      </c>
      <c r="E56" s="68"/>
      <c r="F56" s="61">
        <v>7</v>
      </c>
      <c r="G56" s="64" t="s">
        <v>1571</v>
      </c>
      <c r="H56" s="63">
        <v>3087</v>
      </c>
      <c r="I56" s="70">
        <f t="shared" si="0"/>
        <v>68.90625</v>
      </c>
    </row>
    <row r="57" spans="1:9" ht="13.5" thickBot="1" x14ac:dyDescent="0.25">
      <c r="A57" s="61">
        <v>8</v>
      </c>
      <c r="B57" s="62" t="s">
        <v>1578</v>
      </c>
      <c r="C57" s="63">
        <v>3374</v>
      </c>
      <c r="D57" s="70">
        <f t="shared" si="1"/>
        <v>75.3125</v>
      </c>
      <c r="E57" s="68"/>
      <c r="F57" s="61">
        <v>8</v>
      </c>
      <c r="G57" s="64" t="s">
        <v>2280</v>
      </c>
      <c r="H57" s="63">
        <v>3047</v>
      </c>
      <c r="I57" s="70">
        <f t="shared" si="0"/>
        <v>68.013392857142861</v>
      </c>
    </row>
    <row r="58" spans="1:9" ht="13.5" thickBot="1" x14ac:dyDescent="0.25">
      <c r="A58" s="61">
        <v>9</v>
      </c>
      <c r="B58" s="62" t="s">
        <v>1245</v>
      </c>
      <c r="C58" s="63">
        <v>3343</v>
      </c>
      <c r="D58" s="70">
        <f t="shared" si="1"/>
        <v>74.620535714285722</v>
      </c>
      <c r="E58" s="68"/>
      <c r="F58" s="61">
        <v>9</v>
      </c>
      <c r="G58" s="64" t="s">
        <v>1788</v>
      </c>
      <c r="H58" s="63">
        <v>3017</v>
      </c>
      <c r="I58" s="70">
        <f t="shared" si="0"/>
        <v>67.34375</v>
      </c>
    </row>
    <row r="59" spans="1:9" ht="13.5" thickBot="1" x14ac:dyDescent="0.25">
      <c r="A59" s="61">
        <v>10</v>
      </c>
      <c r="B59" s="62" t="s">
        <v>1520</v>
      </c>
      <c r="C59" s="63">
        <v>3267</v>
      </c>
      <c r="D59" s="70">
        <f t="shared" si="1"/>
        <v>72.924107142857139</v>
      </c>
      <c r="E59" s="67"/>
      <c r="F59" s="61">
        <v>10</v>
      </c>
      <c r="G59" s="64" t="s">
        <v>2258</v>
      </c>
      <c r="H59" s="63">
        <v>2964</v>
      </c>
      <c r="I59" s="70">
        <f t="shared" si="0"/>
        <v>66.160714285714278</v>
      </c>
    </row>
    <row r="60" spans="1:9" ht="4.5" customHeight="1" x14ac:dyDescent="0.2">
      <c r="A60" s="65"/>
      <c r="B60" s="68"/>
      <c r="C60" s="68"/>
      <c r="D60" s="68"/>
      <c r="E60" s="50"/>
      <c r="F60" s="50"/>
      <c r="G60" s="50"/>
      <c r="H60" s="50"/>
      <c r="I60" s="5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5"/>
  <sheetViews>
    <sheetView zoomScaleNormal="100" workbookViewId="0">
      <selection activeCell="F67" sqref="F67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0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 x14ac:dyDescent="0.2">
      <c r="A1" s="4" t="s">
        <v>2371</v>
      </c>
      <c r="B1" s="6" t="s">
        <v>4098</v>
      </c>
      <c r="C1" s="12" t="s">
        <v>3953</v>
      </c>
      <c r="D1" s="4" t="s">
        <v>1685</v>
      </c>
      <c r="E1" s="6" t="s">
        <v>4100</v>
      </c>
      <c r="F1" s="4" t="s">
        <v>1686</v>
      </c>
      <c r="G1" s="4" t="s">
        <v>1275</v>
      </c>
      <c r="H1" s="86" t="s">
        <v>1276</v>
      </c>
      <c r="I1" s="26"/>
    </row>
    <row r="2" spans="1:10" x14ac:dyDescent="0.2">
      <c r="A2" s="4">
        <v>1</v>
      </c>
      <c r="B2" s="6">
        <v>1</v>
      </c>
      <c r="C2" s="82" t="s">
        <v>3955</v>
      </c>
      <c r="D2" s="3" t="s">
        <v>2732</v>
      </c>
      <c r="E2" s="18">
        <v>120.37</v>
      </c>
      <c r="F2" s="8">
        <v>3250</v>
      </c>
      <c r="G2" s="84">
        <v>27</v>
      </c>
      <c r="H2" s="87">
        <f t="shared" ref="H2:H65" si="0">F2/G2</f>
        <v>120.37037037037037</v>
      </c>
      <c r="I2" s="20"/>
      <c r="J2" s="7" t="s">
        <v>3956</v>
      </c>
    </row>
    <row r="3" spans="1:10" x14ac:dyDescent="0.2">
      <c r="A3" s="4">
        <v>2</v>
      </c>
      <c r="B3" s="6">
        <v>2</v>
      </c>
      <c r="C3" s="82" t="s">
        <v>3955</v>
      </c>
      <c r="D3" s="24" t="s">
        <v>2051</v>
      </c>
      <c r="E3" s="18">
        <v>117.11</v>
      </c>
      <c r="F3" s="8">
        <v>6335</v>
      </c>
      <c r="G3" s="8">
        <v>54</v>
      </c>
      <c r="H3" s="87">
        <f t="shared" si="0"/>
        <v>117.31481481481481</v>
      </c>
      <c r="I3" s="20"/>
      <c r="J3" s="83" t="s">
        <v>3957</v>
      </c>
    </row>
    <row r="4" spans="1:10" x14ac:dyDescent="0.2">
      <c r="A4" s="4">
        <v>3</v>
      </c>
      <c r="B4" s="6">
        <v>3</v>
      </c>
      <c r="C4" s="82" t="s">
        <v>3955</v>
      </c>
      <c r="D4" s="24" t="s">
        <v>2628</v>
      </c>
      <c r="E4" s="18">
        <v>116.4</v>
      </c>
      <c r="F4" s="8">
        <v>6179</v>
      </c>
      <c r="G4" s="8">
        <v>53</v>
      </c>
      <c r="H4" s="87">
        <f t="shared" si="0"/>
        <v>116.58490566037736</v>
      </c>
      <c r="I4" s="20"/>
      <c r="J4" s="82" t="s">
        <v>3955</v>
      </c>
    </row>
    <row r="5" spans="1:10" x14ac:dyDescent="0.2">
      <c r="A5" s="4">
        <v>4</v>
      </c>
      <c r="B5" s="6">
        <v>4</v>
      </c>
      <c r="C5" s="82" t="s">
        <v>3955</v>
      </c>
      <c r="D5" s="24" t="s">
        <v>1241</v>
      </c>
      <c r="E5" s="18">
        <v>116.09</v>
      </c>
      <c r="F5" s="8">
        <v>5340</v>
      </c>
      <c r="G5" s="84">
        <v>46</v>
      </c>
      <c r="H5" s="87">
        <f t="shared" si="0"/>
        <v>116.08695652173913</v>
      </c>
      <c r="I5" s="20"/>
      <c r="J5" s="84" t="s">
        <v>4096</v>
      </c>
    </row>
    <row r="6" spans="1:10" x14ac:dyDescent="0.2">
      <c r="A6" s="4">
        <v>5</v>
      </c>
      <c r="B6" s="6">
        <v>5</v>
      </c>
      <c r="C6" s="82" t="s">
        <v>3955</v>
      </c>
      <c r="D6" s="24" t="s">
        <v>1521</v>
      </c>
      <c r="E6" s="18">
        <v>115.32</v>
      </c>
      <c r="F6" s="8">
        <v>8427</v>
      </c>
      <c r="G6" s="8">
        <v>73</v>
      </c>
      <c r="H6" s="87">
        <f t="shared" si="0"/>
        <v>115.43835616438356</v>
      </c>
      <c r="I6" s="20"/>
      <c r="J6" s="7" t="s">
        <v>4097</v>
      </c>
    </row>
    <row r="7" spans="1:10" x14ac:dyDescent="0.2">
      <c r="A7" s="4">
        <v>6</v>
      </c>
      <c r="B7" s="6">
        <v>6</v>
      </c>
      <c r="C7" s="82" t="s">
        <v>3955</v>
      </c>
      <c r="D7" s="24" t="s">
        <v>1578</v>
      </c>
      <c r="E7" s="18">
        <v>108.45</v>
      </c>
      <c r="F7" s="8">
        <v>4338</v>
      </c>
      <c r="G7" s="84">
        <v>40</v>
      </c>
      <c r="H7" s="87">
        <f t="shared" si="0"/>
        <v>108.45</v>
      </c>
      <c r="I7" s="20"/>
    </row>
    <row r="8" spans="1:10" x14ac:dyDescent="0.2">
      <c r="A8" s="4">
        <v>7</v>
      </c>
      <c r="B8" s="6">
        <v>7</v>
      </c>
      <c r="C8" s="82" t="s">
        <v>3955</v>
      </c>
      <c r="D8" s="3" t="s">
        <v>1143</v>
      </c>
      <c r="E8" s="18">
        <v>108</v>
      </c>
      <c r="F8" s="8">
        <v>4860</v>
      </c>
      <c r="G8" s="84">
        <v>45</v>
      </c>
      <c r="H8" s="87">
        <f t="shared" si="0"/>
        <v>108</v>
      </c>
      <c r="I8" s="20"/>
    </row>
    <row r="9" spans="1:10" x14ac:dyDescent="0.2">
      <c r="A9" s="4">
        <v>8</v>
      </c>
      <c r="B9" s="6">
        <v>8</v>
      </c>
      <c r="C9" s="82" t="s">
        <v>3955</v>
      </c>
      <c r="D9" s="3" t="s">
        <v>1155</v>
      </c>
      <c r="E9" s="18">
        <v>107.09</v>
      </c>
      <c r="F9" s="8">
        <v>6211</v>
      </c>
      <c r="G9" s="84">
        <v>58</v>
      </c>
      <c r="H9" s="87">
        <f t="shared" si="0"/>
        <v>107.08620689655173</v>
      </c>
      <c r="I9" s="20"/>
    </row>
    <row r="10" spans="1:10" x14ac:dyDescent="0.2">
      <c r="A10" s="4">
        <v>9</v>
      </c>
      <c r="B10" s="6">
        <v>9</v>
      </c>
      <c r="C10" s="82" t="s">
        <v>3955</v>
      </c>
      <c r="D10" s="3" t="s">
        <v>566</v>
      </c>
      <c r="E10" s="18">
        <v>107.06</v>
      </c>
      <c r="F10" s="8">
        <v>5567</v>
      </c>
      <c r="G10" s="84">
        <v>52</v>
      </c>
      <c r="H10" s="87">
        <f t="shared" si="0"/>
        <v>107.05769230769231</v>
      </c>
      <c r="I10" s="20"/>
    </row>
    <row r="11" spans="1:10" x14ac:dyDescent="0.2">
      <c r="A11" s="4">
        <v>10</v>
      </c>
      <c r="B11" s="6">
        <v>10</v>
      </c>
      <c r="C11" s="82" t="s">
        <v>3955</v>
      </c>
      <c r="D11" s="3" t="s">
        <v>567</v>
      </c>
      <c r="E11" s="18">
        <v>106.74</v>
      </c>
      <c r="F11" s="8">
        <v>6511</v>
      </c>
      <c r="G11" s="84">
        <v>61</v>
      </c>
      <c r="H11" s="87">
        <f t="shared" si="0"/>
        <v>106.73770491803279</v>
      </c>
      <c r="I11" s="20"/>
    </row>
    <row r="12" spans="1:10" x14ac:dyDescent="0.2">
      <c r="A12" s="4">
        <v>11</v>
      </c>
      <c r="B12" s="6">
        <v>11</v>
      </c>
      <c r="C12" s="82" t="s">
        <v>3955</v>
      </c>
      <c r="D12" s="3" t="s">
        <v>345</v>
      </c>
      <c r="E12" s="18">
        <v>106.65</v>
      </c>
      <c r="F12" s="8">
        <v>4906</v>
      </c>
      <c r="G12" s="84">
        <v>46</v>
      </c>
      <c r="H12" s="87">
        <f t="shared" si="0"/>
        <v>106.65217391304348</v>
      </c>
      <c r="I12" s="20"/>
    </row>
    <row r="13" spans="1:10" x14ac:dyDescent="0.2">
      <c r="A13" s="4">
        <v>12</v>
      </c>
      <c r="B13" s="6">
        <v>12</v>
      </c>
      <c r="C13" s="82" t="s">
        <v>3955</v>
      </c>
      <c r="D13" s="3" t="s">
        <v>971</v>
      </c>
      <c r="E13" s="7">
        <v>105.75</v>
      </c>
      <c r="F13" s="8">
        <v>6028</v>
      </c>
      <c r="G13" s="84">
        <v>57</v>
      </c>
      <c r="H13" s="87">
        <f t="shared" si="0"/>
        <v>105.75438596491227</v>
      </c>
      <c r="I13" s="20"/>
    </row>
    <row r="14" spans="1:10" x14ac:dyDescent="0.2">
      <c r="A14" s="4">
        <v>13</v>
      </c>
      <c r="B14" s="6">
        <v>14</v>
      </c>
      <c r="C14" s="82" t="s">
        <v>3955</v>
      </c>
      <c r="D14" s="24" t="s">
        <v>1201</v>
      </c>
      <c r="E14" s="18">
        <v>104.11</v>
      </c>
      <c r="F14" s="8">
        <v>2933</v>
      </c>
      <c r="G14" s="8">
        <v>28</v>
      </c>
      <c r="H14" s="87">
        <f t="shared" si="0"/>
        <v>104.75</v>
      </c>
      <c r="I14" s="20"/>
    </row>
    <row r="15" spans="1:10" x14ac:dyDescent="0.2">
      <c r="A15" s="4">
        <v>14</v>
      </c>
      <c r="B15" s="6">
        <v>13</v>
      </c>
      <c r="C15" s="82" t="s">
        <v>3955</v>
      </c>
      <c r="D15" s="3" t="s">
        <v>442</v>
      </c>
      <c r="E15" s="18">
        <v>104.31</v>
      </c>
      <c r="F15" s="8">
        <v>5633</v>
      </c>
      <c r="G15" s="84">
        <v>54</v>
      </c>
      <c r="H15" s="87">
        <f t="shared" si="0"/>
        <v>104.31481481481481</v>
      </c>
    </row>
    <row r="16" spans="1:10" x14ac:dyDescent="0.2">
      <c r="A16" s="4">
        <v>15</v>
      </c>
      <c r="B16" s="6">
        <v>15</v>
      </c>
      <c r="C16" s="82" t="s">
        <v>3955</v>
      </c>
      <c r="D16" s="24" t="s">
        <v>1046</v>
      </c>
      <c r="E16" s="18">
        <v>103</v>
      </c>
      <c r="F16" s="8">
        <v>3193</v>
      </c>
      <c r="G16" s="84">
        <v>31</v>
      </c>
      <c r="H16" s="87">
        <f t="shared" si="0"/>
        <v>103</v>
      </c>
      <c r="I16" s="20"/>
    </row>
    <row r="17" spans="1:9" x14ac:dyDescent="0.2">
      <c r="A17" s="4">
        <v>16</v>
      </c>
      <c r="B17" s="6">
        <v>16</v>
      </c>
      <c r="C17" s="82" t="s">
        <v>3955</v>
      </c>
      <c r="D17" s="3" t="s">
        <v>1732</v>
      </c>
      <c r="E17" s="18">
        <v>101.78</v>
      </c>
      <c r="F17" s="8">
        <v>4682</v>
      </c>
      <c r="G17" s="84">
        <v>46</v>
      </c>
      <c r="H17" s="87">
        <f t="shared" si="0"/>
        <v>101.78260869565217</v>
      </c>
      <c r="I17" s="25"/>
    </row>
    <row r="18" spans="1:9" x14ac:dyDescent="0.2">
      <c r="A18" s="4">
        <v>17</v>
      </c>
      <c r="B18" s="6">
        <v>17</v>
      </c>
      <c r="C18" s="82" t="s">
        <v>3955</v>
      </c>
      <c r="D18" s="3" t="s">
        <v>557</v>
      </c>
      <c r="E18" s="18">
        <v>101.5</v>
      </c>
      <c r="F18" s="8">
        <v>3857</v>
      </c>
      <c r="G18" s="84">
        <v>38</v>
      </c>
      <c r="H18" s="87">
        <f t="shared" si="0"/>
        <v>101.5</v>
      </c>
      <c r="I18" s="20"/>
    </row>
    <row r="19" spans="1:9" x14ac:dyDescent="0.2">
      <c r="A19" s="4">
        <v>18</v>
      </c>
      <c r="B19" s="6">
        <v>18</v>
      </c>
      <c r="C19" s="82" t="s">
        <v>3955</v>
      </c>
      <c r="D19" s="24" t="s">
        <v>1752</v>
      </c>
      <c r="E19" s="18">
        <v>100.09</v>
      </c>
      <c r="F19" s="8">
        <v>3526</v>
      </c>
      <c r="G19" s="8">
        <v>35</v>
      </c>
      <c r="H19" s="87">
        <f t="shared" si="0"/>
        <v>100.74285714285715</v>
      </c>
      <c r="I19" s="20"/>
    </row>
    <row r="20" spans="1:9" x14ac:dyDescent="0.2">
      <c r="A20" s="4">
        <v>19</v>
      </c>
      <c r="B20" s="6">
        <v>20</v>
      </c>
      <c r="C20" s="7" t="s">
        <v>3956</v>
      </c>
      <c r="D20" s="3" t="s">
        <v>858</v>
      </c>
      <c r="E20" s="18">
        <v>99.34</v>
      </c>
      <c r="F20" s="8">
        <v>4371</v>
      </c>
      <c r="G20" s="84">
        <v>44</v>
      </c>
      <c r="H20" s="87">
        <f t="shared" si="0"/>
        <v>99.340909090909093</v>
      </c>
      <c r="I20" s="20"/>
    </row>
    <row r="21" spans="1:9" x14ac:dyDescent="0.2">
      <c r="A21" s="4">
        <v>20</v>
      </c>
      <c r="B21" s="6">
        <v>21</v>
      </c>
      <c r="C21" s="7" t="s">
        <v>3956</v>
      </c>
      <c r="D21" s="24" t="s">
        <v>1198</v>
      </c>
      <c r="E21" s="18">
        <v>98.71</v>
      </c>
      <c r="F21" s="8">
        <v>4561</v>
      </c>
      <c r="G21" s="8">
        <v>46</v>
      </c>
      <c r="H21" s="87">
        <f t="shared" si="0"/>
        <v>99.152173913043484</v>
      </c>
    </row>
    <row r="22" spans="1:9" x14ac:dyDescent="0.2">
      <c r="A22" s="4">
        <v>21</v>
      </c>
      <c r="B22" s="6">
        <v>19</v>
      </c>
      <c r="C22" s="83" t="s">
        <v>3957</v>
      </c>
      <c r="D22" s="3" t="s">
        <v>1222</v>
      </c>
      <c r="E22" s="18">
        <v>99.7</v>
      </c>
      <c r="F22" s="8">
        <v>6125</v>
      </c>
      <c r="G22" s="8">
        <v>62</v>
      </c>
      <c r="H22" s="87">
        <f t="shared" si="0"/>
        <v>98.790322580645167</v>
      </c>
      <c r="I22" s="20"/>
    </row>
    <row r="23" spans="1:9" x14ac:dyDescent="0.2">
      <c r="A23" s="4">
        <v>22</v>
      </c>
      <c r="B23" s="6">
        <v>22</v>
      </c>
      <c r="C23" s="82" t="s">
        <v>3955</v>
      </c>
      <c r="D23" s="3" t="s">
        <v>1561</v>
      </c>
      <c r="E23" s="18">
        <v>98.64</v>
      </c>
      <c r="F23" s="8">
        <v>3551</v>
      </c>
      <c r="G23" s="84">
        <v>36</v>
      </c>
      <c r="H23" s="87">
        <f t="shared" si="0"/>
        <v>98.638888888888886</v>
      </c>
      <c r="I23" s="20"/>
    </row>
    <row r="24" spans="1:9" x14ac:dyDescent="0.2">
      <c r="A24" s="4">
        <v>23</v>
      </c>
      <c r="B24" s="6">
        <v>24</v>
      </c>
      <c r="C24" s="7" t="s">
        <v>3956</v>
      </c>
      <c r="D24" s="24" t="s">
        <v>1520</v>
      </c>
      <c r="E24" s="18">
        <v>98.4</v>
      </c>
      <c r="F24" s="8">
        <v>4229</v>
      </c>
      <c r="G24" s="8">
        <v>43</v>
      </c>
      <c r="H24" s="87">
        <f t="shared" si="0"/>
        <v>98.348837209302332</v>
      </c>
      <c r="I24" s="20"/>
    </row>
    <row r="25" spans="1:9" x14ac:dyDescent="0.2">
      <c r="A25" s="4">
        <v>24</v>
      </c>
      <c r="B25" s="6">
        <v>23</v>
      </c>
      <c r="C25" s="83" t="s">
        <v>3957</v>
      </c>
      <c r="D25" s="24" t="s">
        <v>2626</v>
      </c>
      <c r="E25" s="18">
        <v>98.58</v>
      </c>
      <c r="F25" s="8">
        <v>5195</v>
      </c>
      <c r="G25" s="8">
        <v>53</v>
      </c>
      <c r="H25" s="87">
        <f t="shared" si="0"/>
        <v>98.018867924528308</v>
      </c>
      <c r="I25" s="20"/>
    </row>
    <row r="26" spans="1:9" x14ac:dyDescent="0.2">
      <c r="A26" s="4">
        <v>25</v>
      </c>
      <c r="B26" s="6">
        <v>25</v>
      </c>
      <c r="C26" s="82" t="s">
        <v>3955</v>
      </c>
      <c r="D26" s="3" t="s">
        <v>291</v>
      </c>
      <c r="E26" s="18">
        <v>98</v>
      </c>
      <c r="F26" s="8">
        <v>4116</v>
      </c>
      <c r="G26" s="84">
        <v>42</v>
      </c>
      <c r="H26" s="87">
        <f t="shared" si="0"/>
        <v>98</v>
      </c>
      <c r="I26" s="20"/>
    </row>
    <row r="27" spans="1:9" x14ac:dyDescent="0.2">
      <c r="A27" s="4">
        <v>26</v>
      </c>
      <c r="B27" s="6">
        <v>26</v>
      </c>
      <c r="C27" s="82" t="s">
        <v>3955</v>
      </c>
      <c r="D27" s="3" t="s">
        <v>2230</v>
      </c>
      <c r="E27" s="7">
        <v>97.56</v>
      </c>
      <c r="F27" s="8">
        <v>3317</v>
      </c>
      <c r="G27" s="84">
        <v>34</v>
      </c>
      <c r="H27" s="87">
        <f t="shared" si="0"/>
        <v>97.558823529411768</v>
      </c>
    </row>
    <row r="28" spans="1:9" x14ac:dyDescent="0.2">
      <c r="A28" s="4">
        <v>27</v>
      </c>
      <c r="B28" s="6">
        <v>27</v>
      </c>
      <c r="C28" s="82" t="s">
        <v>3955</v>
      </c>
      <c r="D28" s="24" t="s">
        <v>4009</v>
      </c>
      <c r="E28" s="18">
        <v>96.77</v>
      </c>
      <c r="F28" s="8">
        <v>2236</v>
      </c>
      <c r="G28" s="84">
        <v>23</v>
      </c>
      <c r="H28" s="87">
        <f t="shared" si="0"/>
        <v>97.217391304347828</v>
      </c>
      <c r="I28" s="20"/>
    </row>
    <row r="29" spans="1:9" x14ac:dyDescent="0.2">
      <c r="A29" s="4">
        <v>28</v>
      </c>
      <c r="B29" s="6">
        <v>28</v>
      </c>
      <c r="C29" s="82" t="s">
        <v>3955</v>
      </c>
      <c r="D29" s="3" t="s">
        <v>2656</v>
      </c>
      <c r="E29" s="18">
        <v>97.13</v>
      </c>
      <c r="F29" s="8">
        <v>3885</v>
      </c>
      <c r="G29" s="84">
        <v>40</v>
      </c>
      <c r="H29" s="87">
        <f t="shared" si="0"/>
        <v>97.125</v>
      </c>
      <c r="I29" s="20"/>
    </row>
    <row r="30" spans="1:9" x14ac:dyDescent="0.2">
      <c r="A30" s="4">
        <v>29</v>
      </c>
      <c r="B30" s="6">
        <v>29</v>
      </c>
      <c r="C30" s="82" t="s">
        <v>3955</v>
      </c>
      <c r="D30" s="24" t="s">
        <v>2630</v>
      </c>
      <c r="E30" s="18">
        <v>97.49</v>
      </c>
      <c r="F30" s="8">
        <v>5621</v>
      </c>
      <c r="G30" s="84">
        <v>58</v>
      </c>
      <c r="H30" s="87">
        <f t="shared" si="0"/>
        <v>96.91379310344827</v>
      </c>
      <c r="I30" s="20"/>
    </row>
    <row r="31" spans="1:9" x14ac:dyDescent="0.2">
      <c r="A31" s="4">
        <v>30</v>
      </c>
      <c r="B31" s="6">
        <v>30</v>
      </c>
      <c r="C31" s="82" t="s">
        <v>3955</v>
      </c>
      <c r="D31" s="3" t="s">
        <v>913</v>
      </c>
      <c r="E31" s="18">
        <v>96.37</v>
      </c>
      <c r="F31" s="8">
        <v>3373</v>
      </c>
      <c r="G31" s="84">
        <v>35</v>
      </c>
      <c r="H31" s="87">
        <f t="shared" si="0"/>
        <v>96.371428571428567</v>
      </c>
    </row>
    <row r="32" spans="1:9" x14ac:dyDescent="0.2">
      <c r="A32" s="4">
        <v>31</v>
      </c>
      <c r="B32" s="6">
        <v>31</v>
      </c>
      <c r="C32" s="82" t="s">
        <v>3955</v>
      </c>
      <c r="D32" s="3" t="s">
        <v>713</v>
      </c>
      <c r="E32" s="18">
        <v>96.22</v>
      </c>
      <c r="F32" s="8">
        <v>3079</v>
      </c>
      <c r="G32" s="84">
        <v>32</v>
      </c>
      <c r="H32" s="87">
        <f t="shared" si="0"/>
        <v>96.21875</v>
      </c>
      <c r="I32" s="20"/>
    </row>
    <row r="33" spans="1:11" x14ac:dyDescent="0.2">
      <c r="A33" s="4">
        <v>32</v>
      </c>
      <c r="B33" s="6">
        <v>32</v>
      </c>
      <c r="C33" s="82" t="s">
        <v>3955</v>
      </c>
      <c r="D33" s="3" t="s">
        <v>1793</v>
      </c>
      <c r="E33" s="18">
        <v>95.34</v>
      </c>
      <c r="F33" s="8">
        <v>3909</v>
      </c>
      <c r="G33" s="84">
        <v>41</v>
      </c>
      <c r="H33" s="87">
        <f t="shared" si="0"/>
        <v>95.341463414634148</v>
      </c>
      <c r="I33" s="20"/>
    </row>
    <row r="34" spans="1:11" x14ac:dyDescent="0.2">
      <c r="A34" s="4">
        <v>33</v>
      </c>
      <c r="B34" s="6">
        <v>33</v>
      </c>
      <c r="C34" s="82" t="s">
        <v>3955</v>
      </c>
      <c r="D34" s="3" t="s">
        <v>2631</v>
      </c>
      <c r="E34" s="18">
        <v>95.32</v>
      </c>
      <c r="F34" s="8">
        <v>3908</v>
      </c>
      <c r="G34" s="84">
        <v>41</v>
      </c>
      <c r="H34" s="87">
        <f t="shared" si="0"/>
        <v>95.317073170731703</v>
      </c>
      <c r="I34" s="20"/>
    </row>
    <row r="35" spans="1:11" x14ac:dyDescent="0.2">
      <c r="A35" s="4">
        <v>34</v>
      </c>
      <c r="B35" s="6">
        <v>34</v>
      </c>
      <c r="C35" s="82" t="s">
        <v>3955</v>
      </c>
      <c r="D35" s="3" t="s">
        <v>1570</v>
      </c>
      <c r="E35" s="18">
        <v>94.64</v>
      </c>
      <c r="F35" s="8">
        <v>6246</v>
      </c>
      <c r="G35" s="84">
        <v>66</v>
      </c>
      <c r="H35" s="87">
        <f t="shared" si="0"/>
        <v>94.63636363636364</v>
      </c>
      <c r="I35" s="20"/>
    </row>
    <row r="36" spans="1:11" x14ac:dyDescent="0.2">
      <c r="A36" s="4">
        <v>35</v>
      </c>
      <c r="B36" s="6">
        <v>35</v>
      </c>
      <c r="C36" s="82" t="s">
        <v>3955</v>
      </c>
      <c r="D36" s="3" t="s">
        <v>1406</v>
      </c>
      <c r="E36" s="18">
        <v>94.3</v>
      </c>
      <c r="F36" s="8">
        <v>3489</v>
      </c>
      <c r="G36" s="84">
        <v>37</v>
      </c>
      <c r="H36" s="87">
        <f t="shared" si="0"/>
        <v>94.297297297297291</v>
      </c>
      <c r="I36" s="20"/>
      <c r="K36" s="85"/>
    </row>
    <row r="37" spans="1:11" x14ac:dyDescent="0.2">
      <c r="A37" s="4">
        <v>36</v>
      </c>
      <c r="B37" s="6">
        <v>36</v>
      </c>
      <c r="C37" s="82" t="s">
        <v>3955</v>
      </c>
      <c r="D37" s="3" t="s">
        <v>2474</v>
      </c>
      <c r="E37" s="18">
        <v>93.92</v>
      </c>
      <c r="F37" s="8">
        <v>4508</v>
      </c>
      <c r="G37" s="84">
        <v>48</v>
      </c>
      <c r="H37" s="87">
        <f t="shared" si="0"/>
        <v>93.916666666666671</v>
      </c>
      <c r="I37" s="20"/>
    </row>
    <row r="38" spans="1:11" x14ac:dyDescent="0.2">
      <c r="A38" s="4">
        <v>37</v>
      </c>
      <c r="B38" s="6">
        <v>37</v>
      </c>
      <c r="C38" s="82" t="s">
        <v>3955</v>
      </c>
      <c r="D38" s="3" t="s">
        <v>1305</v>
      </c>
      <c r="E38" s="7">
        <v>93.13</v>
      </c>
      <c r="F38" s="8">
        <v>2142</v>
      </c>
      <c r="G38" s="84">
        <v>23</v>
      </c>
      <c r="H38" s="87">
        <f t="shared" si="0"/>
        <v>93.130434782608702</v>
      </c>
      <c r="I38" s="20"/>
    </row>
    <row r="39" spans="1:11" x14ac:dyDescent="0.2">
      <c r="A39" s="4">
        <v>38</v>
      </c>
      <c r="B39" s="6">
        <v>39</v>
      </c>
      <c r="C39" s="7" t="s">
        <v>3956</v>
      </c>
      <c r="D39" s="3" t="s">
        <v>1245</v>
      </c>
      <c r="E39" s="18">
        <v>91.25</v>
      </c>
      <c r="F39" s="8">
        <v>3775</v>
      </c>
      <c r="G39" s="8">
        <v>41</v>
      </c>
      <c r="H39" s="87">
        <f t="shared" si="0"/>
        <v>92.073170731707322</v>
      </c>
      <c r="I39" s="20"/>
    </row>
    <row r="40" spans="1:11" x14ac:dyDescent="0.2">
      <c r="A40" s="4">
        <v>39</v>
      </c>
      <c r="B40" s="6">
        <v>38</v>
      </c>
      <c r="C40" s="83" t="s">
        <v>3957</v>
      </c>
      <c r="D40" s="3" t="s">
        <v>3936</v>
      </c>
      <c r="E40" s="18">
        <v>92.07</v>
      </c>
      <c r="F40" s="8">
        <v>4235</v>
      </c>
      <c r="G40" s="84">
        <v>46</v>
      </c>
      <c r="H40" s="87">
        <f t="shared" si="0"/>
        <v>92.065217391304344</v>
      </c>
      <c r="I40" s="20"/>
    </row>
    <row r="41" spans="1:11" x14ac:dyDescent="0.2">
      <c r="A41" s="4">
        <v>40</v>
      </c>
      <c r="B41" s="6">
        <v>47</v>
      </c>
      <c r="C41" s="7" t="s">
        <v>3956</v>
      </c>
      <c r="D41" s="24" t="s">
        <v>1179</v>
      </c>
      <c r="E41" s="18">
        <v>90.18</v>
      </c>
      <c r="F41" s="8">
        <v>3097</v>
      </c>
      <c r="G41" s="8">
        <v>34</v>
      </c>
      <c r="H41" s="87">
        <f t="shared" si="0"/>
        <v>91.088235294117652</v>
      </c>
      <c r="I41" s="20"/>
    </row>
    <row r="42" spans="1:11" x14ac:dyDescent="0.2">
      <c r="A42" s="4">
        <v>41</v>
      </c>
      <c r="B42" s="6">
        <v>41</v>
      </c>
      <c r="C42" s="82" t="s">
        <v>3955</v>
      </c>
      <c r="D42" s="3" t="s">
        <v>1075</v>
      </c>
      <c r="E42" s="18">
        <v>91.08</v>
      </c>
      <c r="F42" s="8">
        <v>4463</v>
      </c>
      <c r="G42" s="84">
        <v>49</v>
      </c>
      <c r="H42" s="87">
        <f t="shared" si="0"/>
        <v>91.08163265306122</v>
      </c>
      <c r="I42" s="20"/>
    </row>
    <row r="43" spans="1:11" x14ac:dyDescent="0.2">
      <c r="A43" s="4">
        <v>42</v>
      </c>
      <c r="B43" s="6">
        <v>42</v>
      </c>
      <c r="C43" s="82" t="s">
        <v>3955</v>
      </c>
      <c r="D43" s="3" t="s">
        <v>2609</v>
      </c>
      <c r="E43" s="18">
        <v>90.91</v>
      </c>
      <c r="F43" s="8">
        <v>5182</v>
      </c>
      <c r="G43" s="84">
        <v>57</v>
      </c>
      <c r="H43" s="87">
        <f t="shared" si="0"/>
        <v>90.912280701754383</v>
      </c>
    </row>
    <row r="44" spans="1:11" x14ac:dyDescent="0.2">
      <c r="A44" s="4">
        <v>43</v>
      </c>
      <c r="B44" s="6">
        <v>43</v>
      </c>
      <c r="C44" s="82" t="s">
        <v>3955</v>
      </c>
      <c r="D44" s="3" t="s">
        <v>1033</v>
      </c>
      <c r="E44" s="18">
        <v>90.83</v>
      </c>
      <c r="F44" s="8">
        <v>2725</v>
      </c>
      <c r="G44" s="84">
        <v>30</v>
      </c>
      <c r="H44" s="87">
        <f t="shared" si="0"/>
        <v>90.833333333333329</v>
      </c>
      <c r="I44" s="20"/>
    </row>
    <row r="45" spans="1:11" x14ac:dyDescent="0.2">
      <c r="A45" s="4">
        <v>44</v>
      </c>
      <c r="B45" s="6">
        <v>44</v>
      </c>
      <c r="C45" s="82" t="s">
        <v>3955</v>
      </c>
      <c r="D45" s="3" t="s">
        <v>559</v>
      </c>
      <c r="E45" s="18">
        <v>90.73</v>
      </c>
      <c r="F45" s="8">
        <v>4446</v>
      </c>
      <c r="G45" s="84">
        <v>49</v>
      </c>
      <c r="H45" s="87">
        <f t="shared" si="0"/>
        <v>90.734693877551024</v>
      </c>
      <c r="I45" s="20"/>
    </row>
    <row r="46" spans="1:11" x14ac:dyDescent="0.2">
      <c r="A46" s="4">
        <v>45</v>
      </c>
      <c r="B46" s="6">
        <v>40</v>
      </c>
      <c r="C46" s="83" t="s">
        <v>3957</v>
      </c>
      <c r="D46" s="3" t="s">
        <v>1341</v>
      </c>
      <c r="E46" s="18">
        <v>91.17</v>
      </c>
      <c r="F46" s="8">
        <v>5524</v>
      </c>
      <c r="G46" s="8">
        <v>61</v>
      </c>
      <c r="H46" s="87">
        <f t="shared" si="0"/>
        <v>90.557377049180332</v>
      </c>
      <c r="I46" s="20"/>
    </row>
    <row r="47" spans="1:11" x14ac:dyDescent="0.2">
      <c r="A47" s="4">
        <v>46</v>
      </c>
      <c r="B47" s="6">
        <v>45</v>
      </c>
      <c r="C47" s="83" t="s">
        <v>3957</v>
      </c>
      <c r="D47" s="3" t="s">
        <v>1271</v>
      </c>
      <c r="E47" s="18">
        <v>90.53</v>
      </c>
      <c r="F47" s="8">
        <v>3893</v>
      </c>
      <c r="G47" s="84">
        <v>43</v>
      </c>
      <c r="H47" s="87">
        <f t="shared" si="0"/>
        <v>90.534883720930239</v>
      </c>
    </row>
    <row r="48" spans="1:11" x14ac:dyDescent="0.2">
      <c r="A48" s="4">
        <v>47</v>
      </c>
      <c r="B48" s="6">
        <v>46</v>
      </c>
      <c r="C48" s="83" t="s">
        <v>3957</v>
      </c>
      <c r="D48" s="3" t="s">
        <v>1176</v>
      </c>
      <c r="E48" s="18">
        <v>90.41</v>
      </c>
      <c r="F48" s="8">
        <v>2893</v>
      </c>
      <c r="G48" s="84">
        <v>32</v>
      </c>
      <c r="H48" s="87">
        <f t="shared" si="0"/>
        <v>90.40625</v>
      </c>
      <c r="I48" s="20"/>
    </row>
    <row r="49" spans="1:11" x14ac:dyDescent="0.2">
      <c r="A49" s="4">
        <v>48</v>
      </c>
      <c r="B49" s="6">
        <v>48</v>
      </c>
      <c r="C49" s="82" t="s">
        <v>3955</v>
      </c>
      <c r="D49" s="3" t="s">
        <v>1358</v>
      </c>
      <c r="E49" s="18">
        <v>89.92</v>
      </c>
      <c r="F49" s="8">
        <v>3237</v>
      </c>
      <c r="G49" s="84">
        <v>36</v>
      </c>
      <c r="H49" s="87">
        <f t="shared" si="0"/>
        <v>89.916666666666671</v>
      </c>
      <c r="I49" s="20"/>
    </row>
    <row r="50" spans="1:11" x14ac:dyDescent="0.2">
      <c r="A50" s="4">
        <v>49</v>
      </c>
      <c r="B50" s="6">
        <v>49</v>
      </c>
      <c r="C50" s="82" t="s">
        <v>3955</v>
      </c>
      <c r="D50" s="3" t="s">
        <v>571</v>
      </c>
      <c r="E50" s="7">
        <v>89.82</v>
      </c>
      <c r="F50" s="8">
        <v>3054</v>
      </c>
      <c r="G50" s="84">
        <v>34</v>
      </c>
      <c r="H50" s="87">
        <f t="shared" si="0"/>
        <v>89.82352941176471</v>
      </c>
      <c r="I50" s="20"/>
    </row>
    <row r="51" spans="1:11" x14ac:dyDescent="0.2">
      <c r="A51" s="4">
        <v>50</v>
      </c>
      <c r="B51" s="6">
        <v>50</v>
      </c>
      <c r="C51" s="82" t="s">
        <v>3955</v>
      </c>
      <c r="D51" s="3" t="s">
        <v>3829</v>
      </c>
      <c r="E51" s="18">
        <v>89.35</v>
      </c>
      <c r="F51" s="8">
        <v>5093</v>
      </c>
      <c r="G51" s="84">
        <v>57</v>
      </c>
      <c r="H51" s="87">
        <f t="shared" si="0"/>
        <v>89.350877192982452</v>
      </c>
      <c r="I51" s="20"/>
    </row>
    <row r="52" spans="1:11" x14ac:dyDescent="0.2">
      <c r="A52" s="4">
        <v>51</v>
      </c>
      <c r="B52" s="6">
        <v>51</v>
      </c>
      <c r="C52" s="82" t="s">
        <v>3955</v>
      </c>
      <c r="D52" s="3" t="s">
        <v>1912</v>
      </c>
      <c r="E52" s="18">
        <v>89.06</v>
      </c>
      <c r="F52" s="8">
        <v>2761</v>
      </c>
      <c r="G52" s="84">
        <v>31</v>
      </c>
      <c r="H52" s="87">
        <f t="shared" si="0"/>
        <v>89.064516129032256</v>
      </c>
      <c r="I52" s="20"/>
    </row>
    <row r="53" spans="1:11" x14ac:dyDescent="0.2">
      <c r="A53" s="4">
        <v>52</v>
      </c>
      <c r="B53" s="6">
        <v>52</v>
      </c>
      <c r="C53" s="82" t="s">
        <v>3955</v>
      </c>
      <c r="D53" s="3" t="s">
        <v>1185</v>
      </c>
      <c r="E53" s="18">
        <v>89.05</v>
      </c>
      <c r="F53" s="8">
        <v>3562</v>
      </c>
      <c r="G53" s="84">
        <v>40</v>
      </c>
      <c r="H53" s="87">
        <f t="shared" si="0"/>
        <v>89.05</v>
      </c>
      <c r="I53" s="20"/>
    </row>
    <row r="54" spans="1:11" x14ac:dyDescent="0.2">
      <c r="A54" s="4">
        <v>53</v>
      </c>
      <c r="B54" s="6">
        <v>53</v>
      </c>
      <c r="C54" s="82" t="s">
        <v>3955</v>
      </c>
      <c r="D54" s="3" t="s">
        <v>1662</v>
      </c>
      <c r="E54" s="18">
        <v>88.7</v>
      </c>
      <c r="F54" s="8">
        <v>2040</v>
      </c>
      <c r="G54" s="84">
        <v>23</v>
      </c>
      <c r="H54" s="87">
        <f t="shared" si="0"/>
        <v>88.695652173913047</v>
      </c>
      <c r="I54" s="20"/>
    </row>
    <row r="55" spans="1:11" x14ac:dyDescent="0.2">
      <c r="A55" s="4">
        <v>54</v>
      </c>
      <c r="B55" s="6">
        <v>55</v>
      </c>
      <c r="C55" s="7" t="s">
        <v>3956</v>
      </c>
      <c r="D55" s="3" t="s">
        <v>9</v>
      </c>
      <c r="E55" s="18">
        <v>88.38</v>
      </c>
      <c r="F55" s="8">
        <v>2121</v>
      </c>
      <c r="G55" s="84">
        <v>24</v>
      </c>
      <c r="H55" s="87">
        <f t="shared" si="0"/>
        <v>88.375</v>
      </c>
      <c r="I55" s="20"/>
    </row>
    <row r="56" spans="1:11" x14ac:dyDescent="0.2">
      <c r="A56" s="4">
        <v>55</v>
      </c>
      <c r="B56" s="6">
        <v>61</v>
      </c>
      <c r="C56" s="7" t="s">
        <v>3956</v>
      </c>
      <c r="D56" s="3" t="s">
        <v>791</v>
      </c>
      <c r="E56" s="18">
        <v>87.65</v>
      </c>
      <c r="F56" s="8">
        <v>4327</v>
      </c>
      <c r="G56" s="8">
        <v>49</v>
      </c>
      <c r="H56" s="87">
        <f t="shared" si="0"/>
        <v>88.306122448979593</v>
      </c>
      <c r="I56" s="20"/>
    </row>
    <row r="57" spans="1:11" x14ac:dyDescent="0.2">
      <c r="A57" s="4">
        <v>56</v>
      </c>
      <c r="B57" s="6">
        <v>56</v>
      </c>
      <c r="C57" s="82" t="s">
        <v>3955</v>
      </c>
      <c r="D57" s="3" t="s">
        <v>570</v>
      </c>
      <c r="E57" s="18">
        <v>88.11</v>
      </c>
      <c r="F57" s="8">
        <v>3084</v>
      </c>
      <c r="G57" s="84">
        <v>35</v>
      </c>
      <c r="H57" s="87">
        <f t="shared" si="0"/>
        <v>88.114285714285714</v>
      </c>
      <c r="I57" s="20"/>
    </row>
    <row r="58" spans="1:11" x14ac:dyDescent="0.2">
      <c r="A58" s="4">
        <v>57</v>
      </c>
      <c r="B58" s="6">
        <v>57</v>
      </c>
      <c r="C58" s="82" t="s">
        <v>3955</v>
      </c>
      <c r="D58" s="3" t="s">
        <v>969</v>
      </c>
      <c r="E58" s="18">
        <v>87.9</v>
      </c>
      <c r="F58" s="8">
        <v>2637</v>
      </c>
      <c r="G58" s="84">
        <v>30</v>
      </c>
      <c r="H58" s="87">
        <f t="shared" si="0"/>
        <v>87.9</v>
      </c>
      <c r="I58" s="20"/>
    </row>
    <row r="59" spans="1:11" x14ac:dyDescent="0.2">
      <c r="A59" s="4">
        <v>58</v>
      </c>
      <c r="B59" s="6">
        <v>58</v>
      </c>
      <c r="C59" s="82" t="s">
        <v>3955</v>
      </c>
      <c r="D59" s="3" t="s">
        <v>1891</v>
      </c>
      <c r="E59" s="18">
        <v>87.79</v>
      </c>
      <c r="F59" s="8">
        <v>3775</v>
      </c>
      <c r="G59" s="84">
        <v>43</v>
      </c>
      <c r="H59" s="87">
        <f t="shared" si="0"/>
        <v>87.79069767441861</v>
      </c>
      <c r="I59" s="20"/>
      <c r="K59" s="20"/>
    </row>
    <row r="60" spans="1:11" x14ac:dyDescent="0.2">
      <c r="A60" s="4">
        <v>59</v>
      </c>
      <c r="B60" s="6">
        <v>59</v>
      </c>
      <c r="C60" s="82" t="s">
        <v>3955</v>
      </c>
      <c r="D60" s="3" t="s">
        <v>574</v>
      </c>
      <c r="E60" s="18">
        <v>87.67</v>
      </c>
      <c r="F60" s="8">
        <v>2893</v>
      </c>
      <c r="G60" s="84">
        <v>33</v>
      </c>
      <c r="H60" s="87">
        <f t="shared" si="0"/>
        <v>87.666666666666671</v>
      </c>
      <c r="I60" s="20"/>
    </row>
    <row r="61" spans="1:11" x14ac:dyDescent="0.2">
      <c r="A61" s="4">
        <v>60</v>
      </c>
      <c r="B61" s="6">
        <v>60</v>
      </c>
      <c r="C61" s="82" t="s">
        <v>3955</v>
      </c>
      <c r="D61" s="3" t="s">
        <v>1267</v>
      </c>
      <c r="E61" s="7">
        <v>87.66</v>
      </c>
      <c r="F61" s="8">
        <v>3331</v>
      </c>
      <c r="G61" s="84">
        <v>38</v>
      </c>
      <c r="H61" s="87">
        <f t="shared" si="0"/>
        <v>87.65789473684211</v>
      </c>
      <c r="I61" s="20"/>
    </row>
    <row r="62" spans="1:11" x14ac:dyDescent="0.2">
      <c r="A62" s="4">
        <v>61</v>
      </c>
      <c r="B62" s="6">
        <v>62</v>
      </c>
      <c r="C62" s="83" t="s">
        <v>3957</v>
      </c>
      <c r="D62" s="3" t="s">
        <v>560</v>
      </c>
      <c r="E62" s="18">
        <v>87.53</v>
      </c>
      <c r="F62" s="8">
        <v>4464</v>
      </c>
      <c r="G62" s="84">
        <v>51</v>
      </c>
      <c r="H62" s="87">
        <f t="shared" si="0"/>
        <v>87.529411764705884</v>
      </c>
      <c r="I62" s="20"/>
    </row>
    <row r="63" spans="1:11" x14ac:dyDescent="0.2">
      <c r="A63" s="4">
        <v>62</v>
      </c>
      <c r="B63" s="6">
        <v>54</v>
      </c>
      <c r="C63" s="83" t="s">
        <v>3957</v>
      </c>
      <c r="D63" s="24" t="s">
        <v>1479</v>
      </c>
      <c r="E63" s="18">
        <v>88.39</v>
      </c>
      <c r="F63" s="8">
        <v>4804</v>
      </c>
      <c r="G63" s="8">
        <v>55</v>
      </c>
      <c r="H63" s="87">
        <f t="shared" si="0"/>
        <v>87.345454545454544</v>
      </c>
      <c r="I63" s="20"/>
    </row>
    <row r="64" spans="1:11" x14ac:dyDescent="0.2">
      <c r="A64" s="4">
        <v>63</v>
      </c>
      <c r="B64" s="6">
        <v>63</v>
      </c>
      <c r="C64" s="82" t="s">
        <v>3955</v>
      </c>
      <c r="D64" s="3" t="s">
        <v>774</v>
      </c>
      <c r="E64" s="18">
        <v>87.15</v>
      </c>
      <c r="F64" s="8">
        <v>2266</v>
      </c>
      <c r="G64" s="84">
        <v>26</v>
      </c>
      <c r="H64" s="87">
        <f t="shared" si="0"/>
        <v>87.15384615384616</v>
      </c>
      <c r="I64" s="20"/>
    </row>
    <row r="65" spans="1:9" x14ac:dyDescent="0.2">
      <c r="A65" s="4">
        <v>64</v>
      </c>
      <c r="B65" s="6">
        <v>64</v>
      </c>
      <c r="C65" s="82" t="s">
        <v>3955</v>
      </c>
      <c r="D65" s="3" t="s">
        <v>1035</v>
      </c>
      <c r="E65" s="18">
        <v>87.12</v>
      </c>
      <c r="F65" s="8">
        <v>2265</v>
      </c>
      <c r="G65" s="84">
        <v>26</v>
      </c>
      <c r="H65" s="87">
        <f t="shared" si="0"/>
        <v>87.115384615384613</v>
      </c>
      <c r="I65" s="20"/>
    </row>
    <row r="66" spans="1:9" x14ac:dyDescent="0.2">
      <c r="A66" s="4">
        <v>65</v>
      </c>
      <c r="B66" s="6">
        <v>65</v>
      </c>
      <c r="C66" s="82" t="s">
        <v>3955</v>
      </c>
      <c r="D66" s="3" t="s">
        <v>1557</v>
      </c>
      <c r="E66" s="18">
        <v>87</v>
      </c>
      <c r="F66" s="8">
        <v>3828</v>
      </c>
      <c r="G66" s="84">
        <v>44</v>
      </c>
      <c r="H66" s="87">
        <f t="shared" ref="H66:H129" si="1">F66/G66</f>
        <v>87</v>
      </c>
      <c r="I66" s="20"/>
    </row>
    <row r="67" spans="1:9" x14ac:dyDescent="0.2">
      <c r="A67" s="4">
        <v>66</v>
      </c>
      <c r="B67" s="6">
        <v>71</v>
      </c>
      <c r="C67" s="7" t="s">
        <v>3956</v>
      </c>
      <c r="D67" s="24" t="s">
        <v>3790</v>
      </c>
      <c r="E67" s="18">
        <v>85.75</v>
      </c>
      <c r="F67" s="8">
        <v>3214</v>
      </c>
      <c r="G67" s="8">
        <v>37</v>
      </c>
      <c r="H67" s="87">
        <f t="shared" si="1"/>
        <v>86.86486486486487</v>
      </c>
      <c r="I67" s="20"/>
    </row>
    <row r="68" spans="1:9" x14ac:dyDescent="0.2">
      <c r="A68" s="4">
        <v>67</v>
      </c>
      <c r="B68" s="6">
        <v>66</v>
      </c>
      <c r="C68" s="83" t="s">
        <v>3957</v>
      </c>
      <c r="D68" s="3" t="s">
        <v>568</v>
      </c>
      <c r="E68" s="18">
        <v>86.59</v>
      </c>
      <c r="F68" s="8">
        <v>3377</v>
      </c>
      <c r="G68" s="84">
        <v>39</v>
      </c>
      <c r="H68" s="87">
        <f t="shared" si="1"/>
        <v>86.589743589743591</v>
      </c>
      <c r="I68" s="20"/>
    </row>
    <row r="69" spans="1:9" x14ac:dyDescent="0.2">
      <c r="A69" s="4">
        <v>68</v>
      </c>
      <c r="B69" s="6">
        <v>67</v>
      </c>
      <c r="C69" s="83" t="s">
        <v>3957</v>
      </c>
      <c r="D69" s="3" t="s">
        <v>1799</v>
      </c>
      <c r="E69" s="18">
        <v>86.52</v>
      </c>
      <c r="F69" s="8">
        <v>5191</v>
      </c>
      <c r="G69" s="84">
        <v>60</v>
      </c>
      <c r="H69" s="87">
        <f t="shared" si="1"/>
        <v>86.516666666666666</v>
      </c>
    </row>
    <row r="70" spans="1:9" x14ac:dyDescent="0.2">
      <c r="A70" s="4">
        <v>69</v>
      </c>
      <c r="B70" s="6">
        <v>68</v>
      </c>
      <c r="C70" s="83" t="s">
        <v>3957</v>
      </c>
      <c r="D70" s="24" t="s">
        <v>18</v>
      </c>
      <c r="E70" s="18">
        <v>86.08</v>
      </c>
      <c r="F70" s="8">
        <v>2238</v>
      </c>
      <c r="G70" s="84">
        <v>26</v>
      </c>
      <c r="H70" s="87">
        <f t="shared" si="1"/>
        <v>86.07692307692308</v>
      </c>
    </row>
    <row r="71" spans="1:9" x14ac:dyDescent="0.2">
      <c r="A71" s="4">
        <v>70</v>
      </c>
      <c r="B71" s="6">
        <v>69</v>
      </c>
      <c r="C71" s="83" t="s">
        <v>3957</v>
      </c>
      <c r="D71" s="3" t="s">
        <v>2613</v>
      </c>
      <c r="E71" s="18">
        <v>85.88</v>
      </c>
      <c r="F71" s="8">
        <v>2233</v>
      </c>
      <c r="G71" s="84">
        <v>26</v>
      </c>
      <c r="H71" s="87">
        <f t="shared" si="1"/>
        <v>85.884615384615387</v>
      </c>
      <c r="I71" s="20"/>
    </row>
    <row r="72" spans="1:9" x14ac:dyDescent="0.2">
      <c r="A72" s="4">
        <v>71</v>
      </c>
      <c r="B72" s="6">
        <v>70</v>
      </c>
      <c r="C72" s="83" t="s">
        <v>3957</v>
      </c>
      <c r="D72" s="3" t="s">
        <v>1034</v>
      </c>
      <c r="E72" s="18">
        <v>85.78</v>
      </c>
      <c r="F72" s="8">
        <v>3088</v>
      </c>
      <c r="G72" s="84">
        <v>36</v>
      </c>
      <c r="H72" s="87">
        <f t="shared" si="1"/>
        <v>85.777777777777771</v>
      </c>
      <c r="I72" s="20"/>
    </row>
    <row r="73" spans="1:9" x14ac:dyDescent="0.2">
      <c r="A73" s="4">
        <v>72</v>
      </c>
      <c r="B73" s="6">
        <v>72</v>
      </c>
      <c r="C73" s="82" t="s">
        <v>3955</v>
      </c>
      <c r="D73" s="3" t="s">
        <v>1220</v>
      </c>
      <c r="E73" s="18">
        <v>84.93</v>
      </c>
      <c r="F73" s="8">
        <v>4830</v>
      </c>
      <c r="G73" s="84">
        <v>57</v>
      </c>
      <c r="H73" s="87">
        <f t="shared" si="1"/>
        <v>84.736842105263165</v>
      </c>
      <c r="I73" s="20"/>
    </row>
    <row r="74" spans="1:9" x14ac:dyDescent="0.2">
      <c r="A74" s="4">
        <v>73</v>
      </c>
      <c r="B74" s="6">
        <v>73</v>
      </c>
      <c r="C74" s="82" t="s">
        <v>3955</v>
      </c>
      <c r="D74" s="3" t="s">
        <v>1656</v>
      </c>
      <c r="E74" s="18">
        <v>84.68</v>
      </c>
      <c r="F74" s="8">
        <v>2625</v>
      </c>
      <c r="G74" s="84">
        <v>31</v>
      </c>
      <c r="H74" s="87">
        <f t="shared" si="1"/>
        <v>84.677419354838705</v>
      </c>
      <c r="I74" s="20"/>
    </row>
    <row r="75" spans="1:9" x14ac:dyDescent="0.2">
      <c r="A75" s="4">
        <v>74</v>
      </c>
      <c r="B75" s="6">
        <v>74</v>
      </c>
      <c r="C75" s="82" t="s">
        <v>3955</v>
      </c>
      <c r="D75" s="3" t="s">
        <v>3788</v>
      </c>
      <c r="E75" s="18">
        <v>84.94</v>
      </c>
      <c r="F75" s="8">
        <v>3042</v>
      </c>
      <c r="G75" s="84">
        <v>36</v>
      </c>
      <c r="H75" s="87">
        <f t="shared" si="1"/>
        <v>84.5</v>
      </c>
      <c r="I75" s="20"/>
    </row>
    <row r="76" spans="1:9" x14ac:dyDescent="0.2">
      <c r="A76" s="4">
        <v>75</v>
      </c>
      <c r="B76" s="6">
        <v>75</v>
      </c>
      <c r="C76" s="82" t="s">
        <v>3955</v>
      </c>
      <c r="D76" s="3" t="s">
        <v>3830</v>
      </c>
      <c r="E76" s="18">
        <v>84.36</v>
      </c>
      <c r="F76" s="8">
        <v>3965</v>
      </c>
      <c r="G76" s="84">
        <v>47</v>
      </c>
      <c r="H76" s="87">
        <f t="shared" si="1"/>
        <v>84.361702127659569</v>
      </c>
      <c r="I76" s="20"/>
    </row>
    <row r="77" spans="1:9" x14ac:dyDescent="0.2">
      <c r="A77" s="4">
        <v>76</v>
      </c>
      <c r="B77" s="6">
        <v>76</v>
      </c>
      <c r="C77" s="82" t="s">
        <v>3955</v>
      </c>
      <c r="D77" s="3" t="s">
        <v>2348</v>
      </c>
      <c r="E77" s="18">
        <v>84.26</v>
      </c>
      <c r="F77" s="8">
        <v>3202</v>
      </c>
      <c r="G77" s="84">
        <v>38</v>
      </c>
      <c r="H77" s="87">
        <f t="shared" si="1"/>
        <v>84.263157894736835</v>
      </c>
      <c r="I77" s="20"/>
    </row>
    <row r="78" spans="1:9" x14ac:dyDescent="0.2">
      <c r="A78" s="4">
        <v>77</v>
      </c>
      <c r="B78" s="6">
        <v>77</v>
      </c>
      <c r="C78" s="82" t="s">
        <v>3955</v>
      </c>
      <c r="D78" s="3" t="s">
        <v>1346</v>
      </c>
      <c r="E78" s="18">
        <v>84.06</v>
      </c>
      <c r="F78" s="8">
        <v>3026</v>
      </c>
      <c r="G78" s="84">
        <v>36</v>
      </c>
      <c r="H78" s="87">
        <f t="shared" si="1"/>
        <v>84.055555555555557</v>
      </c>
      <c r="I78" s="20"/>
    </row>
    <row r="79" spans="1:9" x14ac:dyDescent="0.2">
      <c r="A79" s="4">
        <v>78</v>
      </c>
      <c r="B79" s="6">
        <v>79</v>
      </c>
      <c r="C79" s="7" t="s">
        <v>3956</v>
      </c>
      <c r="D79" s="3" t="s">
        <v>2028</v>
      </c>
      <c r="E79" s="18">
        <v>83.79</v>
      </c>
      <c r="F79" s="8">
        <v>3519</v>
      </c>
      <c r="G79" s="84">
        <v>42</v>
      </c>
      <c r="H79" s="87">
        <f t="shared" si="1"/>
        <v>83.785714285714292</v>
      </c>
      <c r="I79" s="20"/>
    </row>
    <row r="80" spans="1:9" x14ac:dyDescent="0.2">
      <c r="A80" s="4">
        <v>79</v>
      </c>
      <c r="B80" s="6">
        <v>80</v>
      </c>
      <c r="C80" s="7" t="s">
        <v>3956</v>
      </c>
      <c r="D80" s="3" t="s">
        <v>987</v>
      </c>
      <c r="E80" s="18">
        <v>83.7</v>
      </c>
      <c r="F80" s="8">
        <v>2260</v>
      </c>
      <c r="G80" s="84">
        <v>27</v>
      </c>
      <c r="H80" s="87">
        <f t="shared" si="1"/>
        <v>83.703703703703709</v>
      </c>
      <c r="I80" s="20"/>
    </row>
    <row r="81" spans="1:9" x14ac:dyDescent="0.2">
      <c r="A81" s="4">
        <v>80</v>
      </c>
      <c r="B81" s="6">
        <v>81</v>
      </c>
      <c r="C81" s="7" t="s">
        <v>3956</v>
      </c>
      <c r="D81" s="3" t="s">
        <v>1153</v>
      </c>
      <c r="E81" s="18">
        <v>83.66</v>
      </c>
      <c r="F81" s="8">
        <v>2426</v>
      </c>
      <c r="G81" s="84">
        <v>29</v>
      </c>
      <c r="H81" s="87">
        <f t="shared" si="1"/>
        <v>83.65517241379311</v>
      </c>
      <c r="I81" s="20"/>
    </row>
    <row r="82" spans="1:9" x14ac:dyDescent="0.2">
      <c r="A82" s="4">
        <v>81</v>
      </c>
      <c r="B82" s="6">
        <v>82</v>
      </c>
      <c r="C82" s="7" t="s">
        <v>3956</v>
      </c>
      <c r="D82" s="24" t="s">
        <v>470</v>
      </c>
      <c r="E82" s="18">
        <v>83.19</v>
      </c>
      <c r="F82" s="8">
        <v>2579</v>
      </c>
      <c r="G82" s="84">
        <v>31</v>
      </c>
      <c r="H82" s="87">
        <f t="shared" si="1"/>
        <v>83.193548387096769</v>
      </c>
      <c r="I82" s="20"/>
    </row>
    <row r="83" spans="1:9" x14ac:dyDescent="0.2">
      <c r="A83" s="4">
        <v>82</v>
      </c>
      <c r="B83" s="6">
        <v>83</v>
      </c>
      <c r="C83" s="7" t="s">
        <v>3956</v>
      </c>
      <c r="D83" s="3" t="s">
        <v>887</v>
      </c>
      <c r="E83" s="18">
        <v>83.14</v>
      </c>
      <c r="F83" s="8">
        <v>3658</v>
      </c>
      <c r="G83" s="84">
        <v>44</v>
      </c>
      <c r="H83" s="87">
        <f t="shared" si="1"/>
        <v>83.13636363636364</v>
      </c>
      <c r="I83" s="20"/>
    </row>
    <row r="84" spans="1:9" x14ac:dyDescent="0.2">
      <c r="A84" s="4">
        <v>83</v>
      </c>
      <c r="B84" s="6">
        <v>78</v>
      </c>
      <c r="C84" s="83" t="s">
        <v>3957</v>
      </c>
      <c r="D84" s="24" t="s">
        <v>1464</v>
      </c>
      <c r="E84" s="18">
        <v>83.84</v>
      </c>
      <c r="F84" s="8">
        <v>2656</v>
      </c>
      <c r="G84" s="8">
        <v>32</v>
      </c>
      <c r="H84" s="87">
        <f t="shared" si="1"/>
        <v>83</v>
      </c>
      <c r="I84" s="20"/>
    </row>
    <row r="85" spans="1:9" x14ac:dyDescent="0.2">
      <c r="A85" s="4">
        <v>84</v>
      </c>
      <c r="B85" s="6">
        <v>84</v>
      </c>
      <c r="C85" s="82" t="s">
        <v>3955</v>
      </c>
      <c r="D85" s="3" t="s">
        <v>958</v>
      </c>
      <c r="E85" s="18">
        <v>82.42</v>
      </c>
      <c r="F85" s="8">
        <v>3132</v>
      </c>
      <c r="G85" s="84">
        <v>38</v>
      </c>
      <c r="H85" s="87">
        <f t="shared" si="1"/>
        <v>82.421052631578945</v>
      </c>
      <c r="I85" s="20"/>
    </row>
    <row r="86" spans="1:9" x14ac:dyDescent="0.2">
      <c r="A86" s="4">
        <v>85</v>
      </c>
      <c r="B86" s="6">
        <v>85</v>
      </c>
      <c r="C86" s="82" t="s">
        <v>3955</v>
      </c>
      <c r="D86" s="3" t="s">
        <v>558</v>
      </c>
      <c r="E86" s="7">
        <v>82.19</v>
      </c>
      <c r="F86" s="8">
        <v>3863</v>
      </c>
      <c r="G86" s="84">
        <v>47</v>
      </c>
      <c r="H86" s="87">
        <f t="shared" si="1"/>
        <v>82.191489361702125</v>
      </c>
      <c r="I86" s="20"/>
    </row>
    <row r="87" spans="1:9" x14ac:dyDescent="0.2">
      <c r="A87" s="4">
        <v>86</v>
      </c>
      <c r="B87" s="6">
        <v>87</v>
      </c>
      <c r="C87" s="7" t="s">
        <v>3956</v>
      </c>
      <c r="D87" s="3" t="s">
        <v>2622</v>
      </c>
      <c r="E87" s="18">
        <v>81.56</v>
      </c>
      <c r="F87" s="8">
        <v>4078</v>
      </c>
      <c r="G87" s="84">
        <v>50</v>
      </c>
      <c r="H87" s="87">
        <f t="shared" si="1"/>
        <v>81.56</v>
      </c>
      <c r="I87" s="20"/>
    </row>
    <row r="88" spans="1:9" x14ac:dyDescent="0.2">
      <c r="A88" s="4">
        <v>87</v>
      </c>
      <c r="B88" s="6">
        <v>86</v>
      </c>
      <c r="C88" s="83" t="s">
        <v>3957</v>
      </c>
      <c r="D88" s="24" t="s">
        <v>1547</v>
      </c>
      <c r="E88" s="18">
        <v>82.06</v>
      </c>
      <c r="F88" s="8">
        <v>5544</v>
      </c>
      <c r="G88" s="8">
        <v>68</v>
      </c>
      <c r="H88" s="87">
        <f t="shared" si="1"/>
        <v>81.529411764705884</v>
      </c>
      <c r="I88" s="20"/>
    </row>
    <row r="89" spans="1:9" x14ac:dyDescent="0.2">
      <c r="A89" s="4">
        <v>88</v>
      </c>
      <c r="B89" s="6">
        <v>88</v>
      </c>
      <c r="C89" s="82" t="s">
        <v>3955</v>
      </c>
      <c r="D89" s="3" t="s">
        <v>1675</v>
      </c>
      <c r="E89" s="18">
        <v>81.06</v>
      </c>
      <c r="F89" s="8">
        <v>2756</v>
      </c>
      <c r="G89" s="84">
        <v>34</v>
      </c>
      <c r="H89" s="87">
        <f t="shared" si="1"/>
        <v>81.058823529411768</v>
      </c>
      <c r="I89" s="20"/>
    </row>
    <row r="90" spans="1:9" x14ac:dyDescent="0.2">
      <c r="A90" s="4">
        <v>89</v>
      </c>
      <c r="B90" s="6">
        <v>89</v>
      </c>
      <c r="C90" s="82" t="s">
        <v>3955</v>
      </c>
      <c r="D90" s="3" t="s">
        <v>2357</v>
      </c>
      <c r="E90" s="18">
        <v>80.94</v>
      </c>
      <c r="F90" s="8">
        <v>2509</v>
      </c>
      <c r="G90" s="84">
        <v>31</v>
      </c>
      <c r="H90" s="87">
        <f t="shared" si="1"/>
        <v>80.935483870967744</v>
      </c>
      <c r="I90" s="20"/>
    </row>
    <row r="91" spans="1:9" x14ac:dyDescent="0.2">
      <c r="A91" s="4">
        <v>90</v>
      </c>
      <c r="B91" s="6">
        <v>90</v>
      </c>
      <c r="C91" s="82" t="s">
        <v>3955</v>
      </c>
      <c r="D91" s="3" t="s">
        <v>359</v>
      </c>
      <c r="E91" s="18">
        <v>80.900000000000006</v>
      </c>
      <c r="F91" s="8">
        <v>3155</v>
      </c>
      <c r="G91" s="84">
        <v>39</v>
      </c>
      <c r="H91" s="87">
        <f t="shared" si="1"/>
        <v>80.897435897435898</v>
      </c>
      <c r="I91" s="20"/>
    </row>
    <row r="92" spans="1:9" x14ac:dyDescent="0.2">
      <c r="A92" s="4">
        <v>91</v>
      </c>
      <c r="B92" s="6">
        <v>91</v>
      </c>
      <c r="C92" s="82" t="s">
        <v>3955</v>
      </c>
      <c r="D92" s="3" t="s">
        <v>1270</v>
      </c>
      <c r="E92" s="18">
        <v>80.86</v>
      </c>
      <c r="F92" s="8">
        <v>2264</v>
      </c>
      <c r="G92" s="84">
        <v>28</v>
      </c>
      <c r="H92" s="87">
        <f t="shared" si="1"/>
        <v>80.857142857142861</v>
      </c>
      <c r="I92" s="20"/>
    </row>
    <row r="93" spans="1:9" x14ac:dyDescent="0.2">
      <c r="A93" s="4">
        <v>92</v>
      </c>
      <c r="B93" s="6">
        <v>92</v>
      </c>
      <c r="C93" s="82" t="s">
        <v>3955</v>
      </c>
      <c r="D93" s="3" t="s">
        <v>2092</v>
      </c>
      <c r="E93" s="18">
        <v>80.84</v>
      </c>
      <c r="F93" s="8">
        <v>2506</v>
      </c>
      <c r="G93" s="84">
        <v>31</v>
      </c>
      <c r="H93" s="87">
        <f t="shared" si="1"/>
        <v>80.838709677419359</v>
      </c>
      <c r="I93" s="20"/>
    </row>
    <row r="94" spans="1:9" x14ac:dyDescent="0.2">
      <c r="A94" s="4">
        <v>93</v>
      </c>
      <c r="B94" s="6">
        <v>93</v>
      </c>
      <c r="C94" s="82" t="s">
        <v>3955</v>
      </c>
      <c r="D94" s="3" t="s">
        <v>1480</v>
      </c>
      <c r="E94" s="18">
        <v>80.709999999999994</v>
      </c>
      <c r="F94" s="8">
        <v>2502</v>
      </c>
      <c r="G94" s="84">
        <v>31</v>
      </c>
      <c r="H94" s="87">
        <f t="shared" si="1"/>
        <v>80.709677419354833</v>
      </c>
      <c r="I94" s="20"/>
    </row>
    <row r="95" spans="1:9" x14ac:dyDescent="0.2">
      <c r="A95" s="4">
        <v>94</v>
      </c>
      <c r="B95" s="6">
        <v>94</v>
      </c>
      <c r="C95" s="82" t="s">
        <v>3955</v>
      </c>
      <c r="D95" s="3" t="s">
        <v>742</v>
      </c>
      <c r="E95" s="18">
        <v>80.27</v>
      </c>
      <c r="F95" s="8">
        <v>3853</v>
      </c>
      <c r="G95" s="84">
        <v>48</v>
      </c>
      <c r="H95" s="87">
        <f t="shared" si="1"/>
        <v>80.270833333333329</v>
      </c>
      <c r="I95" s="20"/>
    </row>
    <row r="96" spans="1:9" x14ac:dyDescent="0.2">
      <c r="A96" s="4">
        <v>95</v>
      </c>
      <c r="B96" s="6">
        <v>95</v>
      </c>
      <c r="C96" s="82" t="s">
        <v>3955</v>
      </c>
      <c r="D96" s="3" t="s">
        <v>572</v>
      </c>
      <c r="E96" s="18">
        <v>80.16</v>
      </c>
      <c r="F96" s="8">
        <v>3046</v>
      </c>
      <c r="G96" s="84">
        <v>38</v>
      </c>
      <c r="H96" s="87">
        <f t="shared" si="1"/>
        <v>80.15789473684211</v>
      </c>
      <c r="I96" s="20"/>
    </row>
    <row r="97" spans="1:9" x14ac:dyDescent="0.2">
      <c r="A97" s="4">
        <v>96</v>
      </c>
      <c r="B97" s="6">
        <v>96</v>
      </c>
      <c r="C97" s="82" t="s">
        <v>3955</v>
      </c>
      <c r="D97" s="3" t="s">
        <v>972</v>
      </c>
      <c r="E97" s="18">
        <v>80.09</v>
      </c>
      <c r="F97" s="8">
        <v>2723</v>
      </c>
      <c r="G97" s="84">
        <v>34</v>
      </c>
      <c r="H97" s="87">
        <f t="shared" si="1"/>
        <v>80.088235294117652</v>
      </c>
      <c r="I97" s="20"/>
    </row>
    <row r="98" spans="1:9" x14ac:dyDescent="0.2">
      <c r="A98" s="4">
        <v>97</v>
      </c>
      <c r="B98" s="6">
        <v>97</v>
      </c>
      <c r="C98" s="82" t="s">
        <v>3955</v>
      </c>
      <c r="D98" s="3" t="s">
        <v>1217</v>
      </c>
      <c r="E98" s="18">
        <v>79.900000000000006</v>
      </c>
      <c r="F98" s="8">
        <v>3116</v>
      </c>
      <c r="G98" s="84">
        <v>39</v>
      </c>
      <c r="H98" s="87">
        <f t="shared" si="1"/>
        <v>79.897435897435898</v>
      </c>
      <c r="I98" s="20"/>
    </row>
    <row r="99" spans="1:9" x14ac:dyDescent="0.2">
      <c r="A99" s="4">
        <v>98</v>
      </c>
      <c r="B99" s="6">
        <v>98</v>
      </c>
      <c r="C99" s="82" t="s">
        <v>3955</v>
      </c>
      <c r="D99" s="3" t="s">
        <v>565</v>
      </c>
      <c r="E99" s="18">
        <v>79.86</v>
      </c>
      <c r="F99" s="8">
        <v>4632</v>
      </c>
      <c r="G99" s="84">
        <v>58</v>
      </c>
      <c r="H99" s="87">
        <f t="shared" si="1"/>
        <v>79.862068965517238</v>
      </c>
      <c r="I99" s="20"/>
    </row>
    <row r="100" spans="1:9" x14ac:dyDescent="0.2">
      <c r="A100" s="4">
        <v>99</v>
      </c>
      <c r="B100" s="6">
        <v>99</v>
      </c>
      <c r="C100" s="82" t="s">
        <v>3955</v>
      </c>
      <c r="D100" s="3" t="s">
        <v>2658</v>
      </c>
      <c r="E100" s="18">
        <v>79.83</v>
      </c>
      <c r="F100" s="8">
        <v>3193</v>
      </c>
      <c r="G100" s="84">
        <v>40</v>
      </c>
      <c r="H100" s="87">
        <f t="shared" si="1"/>
        <v>79.825000000000003</v>
      </c>
      <c r="I100" s="20"/>
    </row>
    <row r="101" spans="1:9" x14ac:dyDescent="0.2">
      <c r="A101" s="4">
        <v>100</v>
      </c>
      <c r="B101" s="6">
        <v>100</v>
      </c>
      <c r="C101" s="82" t="s">
        <v>3955</v>
      </c>
      <c r="D101" s="3" t="s">
        <v>707</v>
      </c>
      <c r="E101" s="18">
        <v>79.680000000000007</v>
      </c>
      <c r="F101" s="8">
        <v>2709</v>
      </c>
      <c r="G101" s="84">
        <v>34</v>
      </c>
      <c r="H101" s="87">
        <f t="shared" si="1"/>
        <v>79.67647058823529</v>
      </c>
      <c r="I101" s="20"/>
    </row>
    <row r="102" spans="1:9" x14ac:dyDescent="0.2">
      <c r="A102" s="4">
        <v>101</v>
      </c>
      <c r="B102" s="6">
        <v>101</v>
      </c>
      <c r="C102" s="82" t="s">
        <v>3955</v>
      </c>
      <c r="D102" s="3" t="s">
        <v>2644</v>
      </c>
      <c r="E102" s="18">
        <v>79.349999999999994</v>
      </c>
      <c r="F102" s="8">
        <v>3174</v>
      </c>
      <c r="G102" s="84">
        <v>40</v>
      </c>
      <c r="H102" s="87">
        <f t="shared" si="1"/>
        <v>79.349999999999994</v>
      </c>
    </row>
    <row r="103" spans="1:9" x14ac:dyDescent="0.2">
      <c r="A103" s="4">
        <v>102</v>
      </c>
      <c r="B103" s="6">
        <v>102</v>
      </c>
      <c r="C103" s="82" t="s">
        <v>3955</v>
      </c>
      <c r="D103" s="24" t="s">
        <v>1791</v>
      </c>
      <c r="E103" s="18">
        <v>79.180000000000007</v>
      </c>
      <c r="F103" s="8">
        <v>5302</v>
      </c>
      <c r="G103" s="8">
        <v>67</v>
      </c>
      <c r="H103" s="87">
        <f t="shared" si="1"/>
        <v>79.134328358208961</v>
      </c>
      <c r="I103" s="20"/>
    </row>
    <row r="104" spans="1:9" x14ac:dyDescent="0.2">
      <c r="A104" s="4">
        <v>103</v>
      </c>
      <c r="B104" s="6">
        <v>103</v>
      </c>
      <c r="C104" s="82" t="s">
        <v>3955</v>
      </c>
      <c r="D104" s="3" t="s">
        <v>719</v>
      </c>
      <c r="E104" s="18">
        <v>78.849999999999994</v>
      </c>
      <c r="F104" s="8">
        <v>3627</v>
      </c>
      <c r="G104" s="84">
        <v>46</v>
      </c>
      <c r="H104" s="87">
        <f t="shared" si="1"/>
        <v>78.847826086956516</v>
      </c>
      <c r="I104" s="20"/>
    </row>
    <row r="105" spans="1:9" x14ac:dyDescent="0.2">
      <c r="A105" s="4">
        <v>104</v>
      </c>
      <c r="B105" s="6">
        <v>104</v>
      </c>
      <c r="C105" s="82" t="s">
        <v>3955</v>
      </c>
      <c r="D105" s="3" t="s">
        <v>2355</v>
      </c>
      <c r="E105" s="18">
        <v>78.239999999999995</v>
      </c>
      <c r="F105" s="8">
        <v>2582</v>
      </c>
      <c r="G105" s="84">
        <v>33</v>
      </c>
      <c r="H105" s="87">
        <f t="shared" si="1"/>
        <v>78.242424242424249</v>
      </c>
      <c r="I105" s="20"/>
    </row>
    <row r="106" spans="1:9" x14ac:dyDescent="0.2">
      <c r="A106" s="4">
        <v>105</v>
      </c>
      <c r="B106" s="6">
        <v>105</v>
      </c>
      <c r="C106" s="82" t="s">
        <v>3955</v>
      </c>
      <c r="D106" s="3" t="s">
        <v>3934</v>
      </c>
      <c r="E106" s="18">
        <v>78.02</v>
      </c>
      <c r="F106" s="8">
        <v>3589</v>
      </c>
      <c r="G106" s="84">
        <v>46</v>
      </c>
      <c r="H106" s="87">
        <f t="shared" si="1"/>
        <v>78.021739130434781</v>
      </c>
      <c r="I106" s="20"/>
    </row>
    <row r="107" spans="1:9" x14ac:dyDescent="0.2">
      <c r="A107" s="4">
        <v>106</v>
      </c>
      <c r="B107" s="6">
        <v>106</v>
      </c>
      <c r="C107" s="82" t="s">
        <v>3955</v>
      </c>
      <c r="D107" s="3" t="s">
        <v>3942</v>
      </c>
      <c r="E107" s="18">
        <v>77.86</v>
      </c>
      <c r="F107" s="8">
        <v>2803</v>
      </c>
      <c r="G107" s="84">
        <v>36</v>
      </c>
      <c r="H107" s="87">
        <f t="shared" si="1"/>
        <v>77.861111111111114</v>
      </c>
    </row>
    <row r="108" spans="1:9" x14ac:dyDescent="0.2">
      <c r="A108" s="4">
        <v>107</v>
      </c>
      <c r="B108" s="6">
        <v>109</v>
      </c>
      <c r="C108" s="7" t="s">
        <v>3956</v>
      </c>
      <c r="D108" s="24" t="s">
        <v>1243</v>
      </c>
      <c r="E108" s="18">
        <v>77.069999999999993</v>
      </c>
      <c r="F108" s="8">
        <v>3579</v>
      </c>
      <c r="G108" s="8">
        <v>46</v>
      </c>
      <c r="H108" s="87">
        <f t="shared" si="1"/>
        <v>77.804347826086953</v>
      </c>
      <c r="I108" s="20"/>
    </row>
    <row r="109" spans="1:9" x14ac:dyDescent="0.2">
      <c r="A109" s="4">
        <v>108</v>
      </c>
      <c r="B109" s="6">
        <v>107</v>
      </c>
      <c r="C109" s="83" t="s">
        <v>3957</v>
      </c>
      <c r="D109" s="3" t="s">
        <v>2956</v>
      </c>
      <c r="E109" s="7">
        <v>77.31</v>
      </c>
      <c r="F109" s="8">
        <v>3015</v>
      </c>
      <c r="G109" s="84">
        <v>39</v>
      </c>
      <c r="H109" s="87">
        <f t="shared" si="1"/>
        <v>77.307692307692307</v>
      </c>
      <c r="I109" s="20"/>
    </row>
    <row r="110" spans="1:9" x14ac:dyDescent="0.2">
      <c r="A110" s="4">
        <v>109</v>
      </c>
      <c r="B110" s="6">
        <v>108</v>
      </c>
      <c r="C110" s="83" t="s">
        <v>3957</v>
      </c>
      <c r="D110" s="3" t="s">
        <v>852</v>
      </c>
      <c r="E110" s="18">
        <v>77.260000000000005</v>
      </c>
      <c r="F110" s="8">
        <v>2627</v>
      </c>
      <c r="G110" s="84">
        <v>34</v>
      </c>
      <c r="H110" s="87">
        <f t="shared" si="1"/>
        <v>77.264705882352942</v>
      </c>
      <c r="I110" s="20"/>
    </row>
    <row r="111" spans="1:9" x14ac:dyDescent="0.2">
      <c r="A111" s="4">
        <v>110</v>
      </c>
      <c r="B111" s="6">
        <v>110</v>
      </c>
      <c r="C111" s="82" t="s">
        <v>3955</v>
      </c>
      <c r="D111" s="3" t="s">
        <v>843</v>
      </c>
      <c r="E111" s="18">
        <v>76.98</v>
      </c>
      <c r="F111" s="8">
        <v>3772</v>
      </c>
      <c r="G111" s="84">
        <v>49</v>
      </c>
      <c r="H111" s="87">
        <f t="shared" si="1"/>
        <v>76.979591836734699</v>
      </c>
      <c r="I111" s="20"/>
    </row>
    <row r="112" spans="1:9" x14ac:dyDescent="0.2">
      <c r="A112" s="4">
        <v>111</v>
      </c>
      <c r="B112" s="6">
        <v>111</v>
      </c>
      <c r="C112" s="82" t="s">
        <v>3955</v>
      </c>
      <c r="D112" s="3" t="s">
        <v>576</v>
      </c>
      <c r="E112" s="18">
        <v>76.91</v>
      </c>
      <c r="F112" s="8">
        <v>2538</v>
      </c>
      <c r="G112" s="84">
        <v>33</v>
      </c>
      <c r="H112" s="87">
        <f t="shared" si="1"/>
        <v>76.909090909090907</v>
      </c>
      <c r="I112" s="20"/>
    </row>
    <row r="113" spans="1:9" x14ac:dyDescent="0.2">
      <c r="A113" s="4">
        <v>112</v>
      </c>
      <c r="B113" s="6">
        <v>112</v>
      </c>
      <c r="C113" s="82" t="s">
        <v>3955</v>
      </c>
      <c r="D113" s="3" t="s">
        <v>703</v>
      </c>
      <c r="E113" s="18">
        <v>76.739999999999995</v>
      </c>
      <c r="F113" s="8">
        <v>2916</v>
      </c>
      <c r="G113" s="84">
        <v>38</v>
      </c>
      <c r="H113" s="87">
        <f t="shared" si="1"/>
        <v>76.736842105263165</v>
      </c>
      <c r="I113" s="20"/>
    </row>
    <row r="114" spans="1:9" x14ac:dyDescent="0.2">
      <c r="A114" s="4">
        <v>113</v>
      </c>
      <c r="B114" s="6">
        <v>113</v>
      </c>
      <c r="C114" s="82" t="s">
        <v>3955</v>
      </c>
      <c r="D114" s="3" t="s">
        <v>943</v>
      </c>
      <c r="E114" s="18">
        <v>76</v>
      </c>
      <c r="F114" s="8">
        <v>3648</v>
      </c>
      <c r="G114" s="84">
        <v>48</v>
      </c>
      <c r="H114" s="87">
        <f t="shared" si="1"/>
        <v>76</v>
      </c>
      <c r="I114" s="20"/>
    </row>
    <row r="115" spans="1:9" x14ac:dyDescent="0.2">
      <c r="A115" s="4">
        <v>114</v>
      </c>
      <c r="B115" s="6">
        <v>114</v>
      </c>
      <c r="C115" s="82" t="s">
        <v>3955</v>
      </c>
      <c r="D115" s="3" t="s">
        <v>1289</v>
      </c>
      <c r="E115" s="18">
        <v>76</v>
      </c>
      <c r="F115" s="8">
        <v>3192</v>
      </c>
      <c r="G115" s="84">
        <v>42</v>
      </c>
      <c r="H115" s="87">
        <f t="shared" si="1"/>
        <v>76</v>
      </c>
      <c r="I115" s="20"/>
    </row>
    <row r="116" spans="1:9" x14ac:dyDescent="0.2">
      <c r="A116" s="4">
        <v>115</v>
      </c>
      <c r="B116" s="6">
        <v>115</v>
      </c>
      <c r="C116" s="82" t="s">
        <v>3955</v>
      </c>
      <c r="D116" s="3" t="s">
        <v>1576</v>
      </c>
      <c r="E116" s="18">
        <v>75.91</v>
      </c>
      <c r="F116" s="8">
        <v>2429</v>
      </c>
      <c r="G116" s="84">
        <v>32</v>
      </c>
      <c r="H116" s="87">
        <f t="shared" si="1"/>
        <v>75.90625</v>
      </c>
      <c r="I116" s="20"/>
    </row>
    <row r="117" spans="1:9" x14ac:dyDescent="0.2">
      <c r="A117" s="4">
        <v>116</v>
      </c>
      <c r="B117" s="6">
        <v>117</v>
      </c>
      <c r="C117" s="7" t="s">
        <v>3956</v>
      </c>
      <c r="D117" s="24" t="s">
        <v>1287</v>
      </c>
      <c r="E117" s="18">
        <v>75.67</v>
      </c>
      <c r="F117" s="8">
        <v>3944</v>
      </c>
      <c r="G117" s="8">
        <v>52</v>
      </c>
      <c r="H117" s="87">
        <f t="shared" si="1"/>
        <v>75.84615384615384</v>
      </c>
      <c r="I117" s="20"/>
    </row>
    <row r="118" spans="1:9" x14ac:dyDescent="0.2">
      <c r="A118" s="4">
        <v>117</v>
      </c>
      <c r="B118" s="6">
        <v>116</v>
      </c>
      <c r="C118" s="83" t="s">
        <v>3957</v>
      </c>
      <c r="D118" s="3" t="s">
        <v>1248</v>
      </c>
      <c r="E118" s="18">
        <v>76.64</v>
      </c>
      <c r="F118" s="8">
        <v>3633</v>
      </c>
      <c r="G118" s="84">
        <v>48</v>
      </c>
      <c r="H118" s="87">
        <f t="shared" si="1"/>
        <v>75.6875</v>
      </c>
      <c r="I118" s="20"/>
    </row>
    <row r="119" spans="1:9" x14ac:dyDescent="0.2">
      <c r="A119" s="4">
        <v>118</v>
      </c>
      <c r="B119" s="6">
        <v>121</v>
      </c>
      <c r="C119" s="7" t="s">
        <v>3956</v>
      </c>
      <c r="D119" s="3" t="s">
        <v>2623</v>
      </c>
      <c r="E119" s="18">
        <v>75.13</v>
      </c>
      <c r="F119" s="8">
        <v>4236</v>
      </c>
      <c r="G119" s="8">
        <v>56</v>
      </c>
      <c r="H119" s="87">
        <f t="shared" si="1"/>
        <v>75.642857142857139</v>
      </c>
      <c r="I119" s="20"/>
    </row>
    <row r="120" spans="1:9" x14ac:dyDescent="0.2">
      <c r="A120" s="4">
        <v>119</v>
      </c>
      <c r="B120" s="6">
        <v>118</v>
      </c>
      <c r="C120" s="83" t="s">
        <v>3957</v>
      </c>
      <c r="D120" s="3" t="s">
        <v>1410</v>
      </c>
      <c r="E120" s="18">
        <v>75.56</v>
      </c>
      <c r="F120" s="8">
        <v>2418</v>
      </c>
      <c r="G120" s="84">
        <v>32</v>
      </c>
      <c r="H120" s="87">
        <f t="shared" si="1"/>
        <v>75.5625</v>
      </c>
      <c r="I120" s="20"/>
    </row>
    <row r="121" spans="1:9" x14ac:dyDescent="0.2">
      <c r="A121" s="4">
        <v>120</v>
      </c>
      <c r="B121" s="6">
        <v>130</v>
      </c>
      <c r="C121" s="7" t="s">
        <v>3956</v>
      </c>
      <c r="D121" s="24" t="s">
        <v>384</v>
      </c>
      <c r="E121" s="18">
        <v>74.5</v>
      </c>
      <c r="F121" s="8">
        <v>2337</v>
      </c>
      <c r="G121" s="8">
        <v>31</v>
      </c>
      <c r="H121" s="87">
        <f t="shared" si="1"/>
        <v>75.387096774193552</v>
      </c>
      <c r="I121" s="20"/>
    </row>
    <row r="122" spans="1:9" x14ac:dyDescent="0.2">
      <c r="A122" s="4">
        <v>121</v>
      </c>
      <c r="B122" s="6">
        <v>119</v>
      </c>
      <c r="C122" s="83" t="s">
        <v>3957</v>
      </c>
      <c r="D122" s="3" t="s">
        <v>2347</v>
      </c>
      <c r="E122" s="18">
        <v>75.22</v>
      </c>
      <c r="F122" s="8">
        <v>3460</v>
      </c>
      <c r="G122" s="84">
        <v>46</v>
      </c>
      <c r="H122" s="87">
        <f t="shared" si="1"/>
        <v>75.217391304347828</v>
      </c>
      <c r="I122" s="20"/>
    </row>
    <row r="123" spans="1:9" x14ac:dyDescent="0.2">
      <c r="A123" s="4">
        <v>122</v>
      </c>
      <c r="B123" s="6">
        <v>120</v>
      </c>
      <c r="C123" s="83" t="s">
        <v>3957</v>
      </c>
      <c r="D123" s="3" t="s">
        <v>1554</v>
      </c>
      <c r="E123" s="18">
        <v>75.180000000000007</v>
      </c>
      <c r="F123" s="8">
        <v>2481</v>
      </c>
      <c r="G123" s="84">
        <v>33</v>
      </c>
      <c r="H123" s="87">
        <f t="shared" si="1"/>
        <v>75.181818181818187</v>
      </c>
      <c r="I123" s="20"/>
    </row>
    <row r="124" spans="1:9" x14ac:dyDescent="0.2">
      <c r="A124" s="4">
        <v>123</v>
      </c>
      <c r="B124" s="6">
        <v>122</v>
      </c>
      <c r="C124" s="83" t="s">
        <v>3957</v>
      </c>
      <c r="D124" s="3" t="s">
        <v>575</v>
      </c>
      <c r="E124" s="7">
        <v>75.09</v>
      </c>
      <c r="F124" s="8">
        <v>2628</v>
      </c>
      <c r="G124" s="84">
        <v>35</v>
      </c>
      <c r="H124" s="87">
        <f t="shared" si="1"/>
        <v>75.085714285714289</v>
      </c>
      <c r="I124" s="20"/>
    </row>
    <row r="125" spans="1:9" x14ac:dyDescent="0.2">
      <c r="A125" s="4">
        <v>124</v>
      </c>
      <c r="B125" s="6">
        <v>123</v>
      </c>
      <c r="C125" s="83" t="s">
        <v>3957</v>
      </c>
      <c r="D125" s="24" t="s">
        <v>3989</v>
      </c>
      <c r="E125" s="18">
        <v>73.930000000000007</v>
      </c>
      <c r="F125" s="8">
        <v>2249</v>
      </c>
      <c r="G125" s="84">
        <v>30</v>
      </c>
      <c r="H125" s="87">
        <f t="shared" si="1"/>
        <v>74.966666666666669</v>
      </c>
    </row>
    <row r="126" spans="1:9" x14ac:dyDescent="0.2">
      <c r="A126" s="4">
        <v>125</v>
      </c>
      <c r="B126" s="6">
        <v>124</v>
      </c>
      <c r="C126" s="83" t="s">
        <v>3957</v>
      </c>
      <c r="D126" s="3" t="s">
        <v>2350</v>
      </c>
      <c r="E126" s="18">
        <v>74.95</v>
      </c>
      <c r="F126" s="8">
        <v>2773</v>
      </c>
      <c r="G126" s="84">
        <v>37</v>
      </c>
      <c r="H126" s="87">
        <f t="shared" si="1"/>
        <v>74.945945945945951</v>
      </c>
      <c r="I126" s="20"/>
    </row>
    <row r="127" spans="1:9" x14ac:dyDescent="0.2">
      <c r="A127" s="4">
        <v>126</v>
      </c>
      <c r="B127" s="6">
        <v>125</v>
      </c>
      <c r="C127" s="83" t="s">
        <v>3957</v>
      </c>
      <c r="D127" s="3" t="s">
        <v>1886</v>
      </c>
      <c r="E127" s="18">
        <v>74.94</v>
      </c>
      <c r="F127" s="8">
        <v>2323</v>
      </c>
      <c r="G127" s="84">
        <v>31</v>
      </c>
      <c r="H127" s="87">
        <f t="shared" si="1"/>
        <v>74.935483870967744</v>
      </c>
      <c r="I127" s="20"/>
    </row>
    <row r="128" spans="1:9" x14ac:dyDescent="0.2">
      <c r="A128" s="4">
        <v>127</v>
      </c>
      <c r="B128" s="6">
        <v>126</v>
      </c>
      <c r="C128" s="83" t="s">
        <v>3957</v>
      </c>
      <c r="D128" s="3" t="s">
        <v>848</v>
      </c>
      <c r="E128" s="18">
        <v>74.709999999999994</v>
      </c>
      <c r="F128" s="8">
        <v>2316</v>
      </c>
      <c r="G128" s="84">
        <v>31</v>
      </c>
      <c r="H128" s="87">
        <f t="shared" si="1"/>
        <v>74.709677419354833</v>
      </c>
      <c r="I128" s="20"/>
    </row>
    <row r="129" spans="1:9" x14ac:dyDescent="0.2">
      <c r="A129" s="4">
        <v>128</v>
      </c>
      <c r="B129" s="6">
        <v>128</v>
      </c>
      <c r="C129" s="82" t="s">
        <v>3955</v>
      </c>
      <c r="D129" s="3" t="s">
        <v>1303</v>
      </c>
      <c r="E129" s="18">
        <v>74.61</v>
      </c>
      <c r="F129" s="8">
        <v>2089</v>
      </c>
      <c r="G129" s="84">
        <v>28</v>
      </c>
      <c r="H129" s="87">
        <f t="shared" si="1"/>
        <v>74.607142857142861</v>
      </c>
      <c r="I129" s="20"/>
    </row>
    <row r="130" spans="1:9" x14ac:dyDescent="0.2">
      <c r="A130" s="4">
        <v>129</v>
      </c>
      <c r="B130" s="6">
        <v>129</v>
      </c>
      <c r="C130" s="82" t="s">
        <v>3955</v>
      </c>
      <c r="D130" s="3" t="s">
        <v>1253</v>
      </c>
      <c r="E130" s="18">
        <v>74.510000000000005</v>
      </c>
      <c r="F130" s="8">
        <v>3651</v>
      </c>
      <c r="G130" s="84">
        <v>49</v>
      </c>
      <c r="H130" s="87">
        <f t="shared" ref="H130:H193" si="2">F130/G130</f>
        <v>74.510204081632651</v>
      </c>
    </row>
    <row r="131" spans="1:9" x14ac:dyDescent="0.2">
      <c r="A131" s="4">
        <v>130</v>
      </c>
      <c r="B131" s="6">
        <v>135</v>
      </c>
      <c r="C131" s="7" t="s">
        <v>3956</v>
      </c>
      <c r="D131" s="24" t="s">
        <v>3781</v>
      </c>
      <c r="E131" s="18">
        <v>73.56</v>
      </c>
      <c r="F131" s="8">
        <v>3123</v>
      </c>
      <c r="G131" s="8">
        <v>42</v>
      </c>
      <c r="H131" s="87">
        <f t="shared" si="2"/>
        <v>74.357142857142861</v>
      </c>
      <c r="I131" s="20"/>
    </row>
    <row r="132" spans="1:9" x14ac:dyDescent="0.2">
      <c r="A132" s="4">
        <v>131</v>
      </c>
      <c r="B132" s="6">
        <v>131</v>
      </c>
      <c r="C132" s="82" t="s">
        <v>3955</v>
      </c>
      <c r="D132" s="3" t="s">
        <v>1266</v>
      </c>
      <c r="E132" s="18">
        <v>74.069999999999993</v>
      </c>
      <c r="F132" s="8">
        <v>4078</v>
      </c>
      <c r="G132" s="84">
        <v>55</v>
      </c>
      <c r="H132" s="87">
        <f t="shared" si="2"/>
        <v>74.145454545454541</v>
      </c>
      <c r="I132" s="20"/>
    </row>
    <row r="133" spans="1:9" x14ac:dyDescent="0.2">
      <c r="A133" s="4">
        <v>132</v>
      </c>
      <c r="B133" s="6">
        <v>127</v>
      </c>
      <c r="C133" s="7" t="s">
        <v>3956</v>
      </c>
      <c r="D133" s="3" t="s">
        <v>1290</v>
      </c>
      <c r="E133" s="18">
        <v>74.709999999999994</v>
      </c>
      <c r="F133" s="8">
        <v>3107</v>
      </c>
      <c r="G133" s="8">
        <v>42</v>
      </c>
      <c r="H133" s="87">
        <f t="shared" si="2"/>
        <v>73.976190476190482</v>
      </c>
      <c r="I133" s="20"/>
    </row>
    <row r="134" spans="1:9" x14ac:dyDescent="0.2">
      <c r="A134" s="4">
        <v>133</v>
      </c>
      <c r="B134" s="6">
        <v>132</v>
      </c>
      <c r="C134" s="83" t="s">
        <v>3957</v>
      </c>
      <c r="D134" s="3" t="s">
        <v>562</v>
      </c>
      <c r="E134" s="18">
        <v>73.73</v>
      </c>
      <c r="F134" s="8">
        <v>3318</v>
      </c>
      <c r="G134" s="84">
        <v>45</v>
      </c>
      <c r="H134" s="87">
        <f t="shared" si="2"/>
        <v>73.733333333333334</v>
      </c>
      <c r="I134" s="20"/>
    </row>
    <row r="135" spans="1:9" x14ac:dyDescent="0.2">
      <c r="A135" s="4">
        <v>134</v>
      </c>
      <c r="B135" s="6">
        <v>133</v>
      </c>
      <c r="C135" s="83" t="s">
        <v>3957</v>
      </c>
      <c r="D135" s="3" t="s">
        <v>1470</v>
      </c>
      <c r="E135" s="18">
        <v>74.33</v>
      </c>
      <c r="F135" s="8">
        <v>3903</v>
      </c>
      <c r="G135" s="8">
        <v>53</v>
      </c>
      <c r="H135" s="87">
        <f t="shared" si="2"/>
        <v>73.64150943396227</v>
      </c>
      <c r="I135" s="20"/>
    </row>
    <row r="136" spans="1:9" x14ac:dyDescent="0.2">
      <c r="A136" s="4">
        <v>135</v>
      </c>
      <c r="B136" s="6">
        <v>134</v>
      </c>
      <c r="C136" s="83" t="s">
        <v>3957</v>
      </c>
      <c r="D136" s="3" t="s">
        <v>3935</v>
      </c>
      <c r="E136" s="18">
        <v>73.56</v>
      </c>
      <c r="F136" s="8">
        <v>4046</v>
      </c>
      <c r="G136" s="84">
        <v>55</v>
      </c>
      <c r="H136" s="87">
        <f t="shared" si="2"/>
        <v>73.563636363636363</v>
      </c>
      <c r="I136" s="20"/>
    </row>
    <row r="137" spans="1:9" x14ac:dyDescent="0.2">
      <c r="A137" s="4">
        <v>136</v>
      </c>
      <c r="B137" s="6">
        <v>136</v>
      </c>
      <c r="C137" s="82" t="s">
        <v>3955</v>
      </c>
      <c r="D137" s="3" t="s">
        <v>1265</v>
      </c>
      <c r="E137" s="7">
        <v>73.48</v>
      </c>
      <c r="F137" s="8">
        <v>3527</v>
      </c>
      <c r="G137" s="84">
        <v>48</v>
      </c>
      <c r="H137" s="87">
        <f t="shared" si="2"/>
        <v>73.479166666666671</v>
      </c>
      <c r="I137" s="20"/>
    </row>
    <row r="138" spans="1:9" x14ac:dyDescent="0.2">
      <c r="A138" s="4">
        <v>137</v>
      </c>
      <c r="B138" s="6">
        <v>137</v>
      </c>
      <c r="C138" s="82" t="s">
        <v>3955</v>
      </c>
      <c r="D138" s="3" t="s">
        <v>1088</v>
      </c>
      <c r="E138" s="18">
        <v>72.97</v>
      </c>
      <c r="F138" s="8">
        <v>2262</v>
      </c>
      <c r="G138" s="84">
        <v>31</v>
      </c>
      <c r="H138" s="87">
        <f t="shared" si="2"/>
        <v>72.967741935483872</v>
      </c>
      <c r="I138" s="20"/>
    </row>
    <row r="139" spans="1:9" x14ac:dyDescent="0.2">
      <c r="A139" s="4">
        <v>138</v>
      </c>
      <c r="B139" s="6">
        <v>138</v>
      </c>
      <c r="C139" s="82" t="s">
        <v>3955</v>
      </c>
      <c r="D139" s="3" t="s">
        <v>2490</v>
      </c>
      <c r="E139" s="18">
        <v>72.91</v>
      </c>
      <c r="F139" s="8">
        <v>2333</v>
      </c>
      <c r="G139" s="84">
        <v>32</v>
      </c>
      <c r="H139" s="87">
        <f t="shared" si="2"/>
        <v>72.90625</v>
      </c>
      <c r="I139" s="20"/>
    </row>
    <row r="140" spans="1:9" x14ac:dyDescent="0.2">
      <c r="A140" s="4">
        <v>139</v>
      </c>
      <c r="B140" s="6">
        <v>139</v>
      </c>
      <c r="C140" s="82" t="s">
        <v>3955</v>
      </c>
      <c r="D140" s="3" t="s">
        <v>354</v>
      </c>
      <c r="E140" s="18">
        <v>72.260000000000005</v>
      </c>
      <c r="F140" s="8">
        <v>2529</v>
      </c>
      <c r="G140" s="84">
        <v>35</v>
      </c>
      <c r="H140" s="87">
        <f t="shared" si="2"/>
        <v>72.257142857142853</v>
      </c>
      <c r="I140" s="20"/>
    </row>
    <row r="141" spans="1:9" x14ac:dyDescent="0.2">
      <c r="A141" s="4">
        <v>140</v>
      </c>
      <c r="B141" s="6">
        <v>140</v>
      </c>
      <c r="C141" s="82" t="s">
        <v>3955</v>
      </c>
      <c r="D141" s="3" t="s">
        <v>1678</v>
      </c>
      <c r="E141" s="18">
        <v>72.12</v>
      </c>
      <c r="F141" s="8">
        <v>2452</v>
      </c>
      <c r="G141" s="84">
        <v>34</v>
      </c>
      <c r="H141" s="87">
        <f t="shared" si="2"/>
        <v>72.117647058823536</v>
      </c>
      <c r="I141" s="20"/>
    </row>
    <row r="142" spans="1:9" x14ac:dyDescent="0.2">
      <c r="A142" s="4">
        <v>141</v>
      </c>
      <c r="B142" s="6">
        <v>141</v>
      </c>
      <c r="C142" s="82" t="s">
        <v>3955</v>
      </c>
      <c r="D142" s="3" t="s">
        <v>2352</v>
      </c>
      <c r="E142" s="18">
        <v>72.05</v>
      </c>
      <c r="F142" s="8">
        <v>2666</v>
      </c>
      <c r="G142" s="84">
        <v>37</v>
      </c>
      <c r="H142" s="87">
        <f t="shared" si="2"/>
        <v>72.054054054054049</v>
      </c>
      <c r="I142" s="20"/>
    </row>
    <row r="143" spans="1:9" x14ac:dyDescent="0.2">
      <c r="A143" s="4">
        <v>142</v>
      </c>
      <c r="B143" s="6">
        <v>142</v>
      </c>
      <c r="C143" s="82" t="s">
        <v>3955</v>
      </c>
      <c r="D143" s="3" t="s">
        <v>1683</v>
      </c>
      <c r="E143" s="18">
        <v>71.97</v>
      </c>
      <c r="F143" s="8">
        <v>2303</v>
      </c>
      <c r="G143" s="84">
        <v>32</v>
      </c>
      <c r="H143" s="87">
        <f t="shared" si="2"/>
        <v>71.96875</v>
      </c>
      <c r="I143" s="20"/>
    </row>
    <row r="144" spans="1:9" x14ac:dyDescent="0.2">
      <c r="A144" s="4">
        <v>143</v>
      </c>
      <c r="B144" s="6">
        <v>143</v>
      </c>
      <c r="C144" s="82" t="s">
        <v>3955</v>
      </c>
      <c r="D144" s="3" t="s">
        <v>556</v>
      </c>
      <c r="E144" s="18">
        <v>71.849999999999994</v>
      </c>
      <c r="F144" s="8">
        <v>3449</v>
      </c>
      <c r="G144" s="84">
        <v>48</v>
      </c>
      <c r="H144" s="87">
        <f t="shared" si="2"/>
        <v>71.854166666666671</v>
      </c>
      <c r="I144" s="20"/>
    </row>
    <row r="145" spans="1:9" x14ac:dyDescent="0.2">
      <c r="A145" s="4">
        <v>144</v>
      </c>
      <c r="B145" s="6">
        <v>144</v>
      </c>
      <c r="C145" s="82" t="s">
        <v>3955</v>
      </c>
      <c r="D145" s="3" t="s">
        <v>1288</v>
      </c>
      <c r="E145" s="18">
        <v>71.78</v>
      </c>
      <c r="F145" s="8">
        <v>3948</v>
      </c>
      <c r="G145" s="84">
        <v>55</v>
      </c>
      <c r="H145" s="87">
        <f t="shared" si="2"/>
        <v>71.781818181818181</v>
      </c>
      <c r="I145" s="20"/>
    </row>
    <row r="146" spans="1:9" x14ac:dyDescent="0.2">
      <c r="A146" s="4">
        <v>145</v>
      </c>
      <c r="B146" s="6">
        <v>145</v>
      </c>
      <c r="C146" s="82" t="s">
        <v>3955</v>
      </c>
      <c r="D146" s="3" t="s">
        <v>573</v>
      </c>
      <c r="E146" s="18">
        <v>71.709999999999994</v>
      </c>
      <c r="F146" s="8">
        <v>2940</v>
      </c>
      <c r="G146" s="84">
        <v>41</v>
      </c>
      <c r="H146" s="87">
        <f t="shared" si="2"/>
        <v>71.707317073170728</v>
      </c>
      <c r="I146" s="20"/>
    </row>
    <row r="147" spans="1:9" x14ac:dyDescent="0.2">
      <c r="A147" s="4">
        <v>146</v>
      </c>
      <c r="B147" s="6">
        <v>146</v>
      </c>
      <c r="C147" s="82" t="s">
        <v>3955</v>
      </c>
      <c r="D147" s="3" t="s">
        <v>3937</v>
      </c>
      <c r="E147" s="18">
        <v>71.66</v>
      </c>
      <c r="F147" s="8">
        <v>3583</v>
      </c>
      <c r="G147" s="84">
        <v>50</v>
      </c>
      <c r="H147" s="87">
        <f t="shared" si="2"/>
        <v>71.66</v>
      </c>
      <c r="I147" s="20"/>
    </row>
    <row r="148" spans="1:9" x14ac:dyDescent="0.2">
      <c r="A148" s="4">
        <v>147</v>
      </c>
      <c r="B148" s="6">
        <v>147</v>
      </c>
      <c r="C148" s="82" t="s">
        <v>3955</v>
      </c>
      <c r="D148" s="3" t="s">
        <v>3943</v>
      </c>
      <c r="E148" s="7">
        <v>71.56</v>
      </c>
      <c r="F148" s="8">
        <v>2791</v>
      </c>
      <c r="G148" s="84">
        <v>39</v>
      </c>
      <c r="H148" s="87">
        <f t="shared" si="2"/>
        <v>71.564102564102569</v>
      </c>
      <c r="I148" s="20"/>
    </row>
    <row r="149" spans="1:9" x14ac:dyDescent="0.2">
      <c r="A149" s="4">
        <v>148</v>
      </c>
      <c r="B149" s="6">
        <v>148</v>
      </c>
      <c r="C149" s="82" t="s">
        <v>3955</v>
      </c>
      <c r="D149" s="24" t="s">
        <v>552</v>
      </c>
      <c r="E149" s="18">
        <v>71.41</v>
      </c>
      <c r="F149" s="8">
        <v>2285</v>
      </c>
      <c r="G149" s="84">
        <v>32</v>
      </c>
      <c r="H149" s="87">
        <f t="shared" si="2"/>
        <v>71.40625</v>
      </c>
      <c r="I149" s="85"/>
    </row>
    <row r="150" spans="1:9" x14ac:dyDescent="0.2">
      <c r="A150" s="4">
        <v>149</v>
      </c>
      <c r="B150" s="6">
        <v>149</v>
      </c>
      <c r="C150" s="82" t="s">
        <v>3955</v>
      </c>
      <c r="D150" s="3" t="s">
        <v>916</v>
      </c>
      <c r="E150" s="18">
        <v>71.16</v>
      </c>
      <c r="F150" s="8">
        <v>2277</v>
      </c>
      <c r="G150" s="84">
        <v>32</v>
      </c>
      <c r="H150" s="87">
        <f t="shared" si="2"/>
        <v>71.15625</v>
      </c>
      <c r="I150" s="20"/>
    </row>
    <row r="151" spans="1:9" x14ac:dyDescent="0.2">
      <c r="A151" s="4">
        <v>150</v>
      </c>
      <c r="B151" s="6">
        <v>150</v>
      </c>
      <c r="C151" s="82" t="s">
        <v>3955</v>
      </c>
      <c r="D151" s="24" t="s">
        <v>1342</v>
      </c>
      <c r="E151" s="18">
        <v>70.75</v>
      </c>
      <c r="F151" s="8">
        <v>3984</v>
      </c>
      <c r="G151" s="8">
        <v>56</v>
      </c>
      <c r="H151" s="87">
        <f t="shared" si="2"/>
        <v>71.142857142857139</v>
      </c>
    </row>
    <row r="152" spans="1:9" x14ac:dyDescent="0.2">
      <c r="A152" s="4">
        <v>151</v>
      </c>
      <c r="B152" s="6">
        <v>153</v>
      </c>
      <c r="C152" s="7" t="s">
        <v>3956</v>
      </c>
      <c r="D152" s="24" t="s">
        <v>734</v>
      </c>
      <c r="E152" s="18">
        <v>70.27</v>
      </c>
      <c r="F152" s="8">
        <v>2406</v>
      </c>
      <c r="G152" s="8">
        <v>34</v>
      </c>
      <c r="H152" s="87">
        <f t="shared" si="2"/>
        <v>70.764705882352942</v>
      </c>
      <c r="I152" s="85"/>
    </row>
    <row r="153" spans="1:9" x14ac:dyDescent="0.2">
      <c r="A153" s="4">
        <v>152</v>
      </c>
      <c r="B153" s="6">
        <v>152</v>
      </c>
      <c r="C153" s="82" t="s">
        <v>3955</v>
      </c>
      <c r="D153" s="24" t="s">
        <v>1478</v>
      </c>
      <c r="E153" s="18">
        <v>70.45</v>
      </c>
      <c r="F153" s="8">
        <v>3820</v>
      </c>
      <c r="G153" s="8">
        <v>54</v>
      </c>
      <c r="H153" s="87">
        <f t="shared" si="2"/>
        <v>70.740740740740748</v>
      </c>
      <c r="I153" s="14"/>
    </row>
    <row r="154" spans="1:9" x14ac:dyDescent="0.2">
      <c r="A154" s="4">
        <v>153</v>
      </c>
      <c r="B154" s="6">
        <v>151</v>
      </c>
      <c r="C154" s="83" t="s">
        <v>3957</v>
      </c>
      <c r="D154" s="3" t="s">
        <v>2301</v>
      </c>
      <c r="E154" s="18">
        <v>70.599999999999994</v>
      </c>
      <c r="F154" s="8">
        <v>3742</v>
      </c>
      <c r="G154" s="84">
        <v>53</v>
      </c>
      <c r="H154" s="87">
        <f t="shared" si="2"/>
        <v>70.603773584905667</v>
      </c>
      <c r="I154" s="85"/>
    </row>
    <row r="155" spans="1:9" x14ac:dyDescent="0.2">
      <c r="A155" s="4">
        <v>154</v>
      </c>
      <c r="B155" s="6">
        <v>154</v>
      </c>
      <c r="C155" s="82" t="s">
        <v>3955</v>
      </c>
      <c r="D155" s="3" t="s">
        <v>845</v>
      </c>
      <c r="E155" s="18">
        <v>70.19</v>
      </c>
      <c r="F155" s="8">
        <v>3299</v>
      </c>
      <c r="G155" s="84">
        <v>47</v>
      </c>
      <c r="H155" s="87">
        <f t="shared" si="2"/>
        <v>70.191489361702125</v>
      </c>
      <c r="I155" s="85"/>
    </row>
    <row r="156" spans="1:9" x14ac:dyDescent="0.2">
      <c r="A156" s="4">
        <v>155</v>
      </c>
      <c r="B156" s="6">
        <v>155</v>
      </c>
      <c r="C156" s="82" t="s">
        <v>3955</v>
      </c>
      <c r="D156" s="3" t="s">
        <v>1731</v>
      </c>
      <c r="E156" s="18">
        <v>69.78</v>
      </c>
      <c r="F156" s="8">
        <v>3279</v>
      </c>
      <c r="G156" s="84">
        <v>47</v>
      </c>
      <c r="H156" s="87">
        <f t="shared" si="2"/>
        <v>69.765957446808514</v>
      </c>
      <c r="I156" s="85"/>
    </row>
    <row r="157" spans="1:9" x14ac:dyDescent="0.2">
      <c r="A157" s="4">
        <v>156</v>
      </c>
      <c r="B157" s="6">
        <v>156</v>
      </c>
      <c r="C157" s="82" t="s">
        <v>3955</v>
      </c>
      <c r="D157" s="3" t="s">
        <v>1411</v>
      </c>
      <c r="E157" s="18">
        <v>69.56</v>
      </c>
      <c r="F157" s="8">
        <v>2365</v>
      </c>
      <c r="G157" s="84">
        <v>34</v>
      </c>
      <c r="H157" s="87">
        <f t="shared" si="2"/>
        <v>69.558823529411768</v>
      </c>
      <c r="I157" s="85"/>
    </row>
    <row r="158" spans="1:9" x14ac:dyDescent="0.2">
      <c r="A158" s="4">
        <v>157</v>
      </c>
      <c r="B158" s="6">
        <v>157</v>
      </c>
      <c r="C158" s="82" t="s">
        <v>3955</v>
      </c>
      <c r="D158" s="3" t="s">
        <v>3941</v>
      </c>
      <c r="E158" s="18">
        <v>69.38</v>
      </c>
      <c r="F158" s="8">
        <v>2914</v>
      </c>
      <c r="G158" s="84">
        <v>42</v>
      </c>
      <c r="H158" s="87">
        <f t="shared" si="2"/>
        <v>69.38095238095238</v>
      </c>
      <c r="I158" s="85"/>
    </row>
    <row r="159" spans="1:9" x14ac:dyDescent="0.2">
      <c r="A159" s="4">
        <v>158</v>
      </c>
      <c r="B159" s="6">
        <v>158</v>
      </c>
      <c r="C159" s="82" t="s">
        <v>3955</v>
      </c>
      <c r="D159" s="3" t="s">
        <v>3944</v>
      </c>
      <c r="E159" s="18">
        <v>68.75</v>
      </c>
      <c r="F159" s="8">
        <v>2750</v>
      </c>
      <c r="G159" s="84">
        <v>40</v>
      </c>
      <c r="H159" s="87">
        <f t="shared" si="2"/>
        <v>68.75</v>
      </c>
      <c r="I159" s="85"/>
    </row>
    <row r="160" spans="1:9" x14ac:dyDescent="0.2">
      <c r="A160" s="4">
        <v>159</v>
      </c>
      <c r="B160" s="6">
        <v>159</v>
      </c>
      <c r="C160" s="82" t="s">
        <v>3955</v>
      </c>
      <c r="D160" s="3" t="s">
        <v>921</v>
      </c>
      <c r="E160" s="18">
        <v>68.739999999999995</v>
      </c>
      <c r="F160" s="8">
        <v>2337</v>
      </c>
      <c r="G160" s="84">
        <v>34</v>
      </c>
      <c r="H160" s="87">
        <f t="shared" si="2"/>
        <v>68.735294117647058</v>
      </c>
      <c r="I160" s="85"/>
    </row>
    <row r="161" spans="1:9" x14ac:dyDescent="0.2">
      <c r="A161" s="4">
        <v>160</v>
      </c>
      <c r="B161" s="6">
        <v>160</v>
      </c>
      <c r="C161" s="82" t="s">
        <v>3955</v>
      </c>
      <c r="D161" s="3" t="s">
        <v>1353</v>
      </c>
      <c r="E161" s="18">
        <v>68.7</v>
      </c>
      <c r="F161" s="8">
        <v>2748</v>
      </c>
      <c r="G161" s="84">
        <v>40</v>
      </c>
      <c r="H161" s="87">
        <f t="shared" si="2"/>
        <v>68.7</v>
      </c>
      <c r="I161" s="85"/>
    </row>
    <row r="162" spans="1:9" x14ac:dyDescent="0.2">
      <c r="A162" s="4">
        <v>161</v>
      </c>
      <c r="B162" s="6">
        <v>161</v>
      </c>
      <c r="C162" s="82" t="s">
        <v>3955</v>
      </c>
      <c r="D162" s="3" t="s">
        <v>1569</v>
      </c>
      <c r="E162" s="18">
        <v>68.62</v>
      </c>
      <c r="F162" s="8">
        <v>3568</v>
      </c>
      <c r="G162" s="84">
        <v>52</v>
      </c>
      <c r="H162" s="87">
        <f t="shared" si="2"/>
        <v>68.615384615384613</v>
      </c>
      <c r="I162" s="85"/>
    </row>
    <row r="163" spans="1:9" x14ac:dyDescent="0.2">
      <c r="A163" s="4">
        <v>162</v>
      </c>
      <c r="B163" s="6">
        <v>162</v>
      </c>
      <c r="C163" s="82" t="s">
        <v>3955</v>
      </c>
      <c r="D163" s="3" t="s">
        <v>578</v>
      </c>
      <c r="E163" s="18">
        <v>68.599999999999994</v>
      </c>
      <c r="F163" s="8">
        <v>2401</v>
      </c>
      <c r="G163" s="84">
        <v>35</v>
      </c>
      <c r="H163" s="87">
        <f t="shared" si="2"/>
        <v>68.599999999999994</v>
      </c>
      <c r="I163" s="85"/>
    </row>
    <row r="164" spans="1:9" x14ac:dyDescent="0.2">
      <c r="A164" s="4">
        <v>163</v>
      </c>
      <c r="B164" s="6">
        <v>163</v>
      </c>
      <c r="C164" s="82" t="s">
        <v>3955</v>
      </c>
      <c r="D164" s="3" t="s">
        <v>1415</v>
      </c>
      <c r="E164" s="18">
        <v>68.13</v>
      </c>
      <c r="F164" s="8">
        <v>2112</v>
      </c>
      <c r="G164" s="84">
        <v>31</v>
      </c>
      <c r="H164" s="87">
        <f t="shared" si="2"/>
        <v>68.129032258064512</v>
      </c>
      <c r="I164" s="85"/>
    </row>
    <row r="165" spans="1:9" x14ac:dyDescent="0.2">
      <c r="A165" s="4">
        <v>164</v>
      </c>
      <c r="B165" s="6">
        <v>166</v>
      </c>
      <c r="C165" s="7" t="s">
        <v>3956</v>
      </c>
      <c r="D165" s="3" t="s">
        <v>1379</v>
      </c>
      <c r="E165" s="18">
        <v>67.8</v>
      </c>
      <c r="F165" s="8">
        <v>2034</v>
      </c>
      <c r="G165" s="84">
        <v>30</v>
      </c>
      <c r="H165" s="87">
        <f t="shared" si="2"/>
        <v>67.8</v>
      </c>
      <c r="I165" s="85"/>
    </row>
    <row r="166" spans="1:9" x14ac:dyDescent="0.2">
      <c r="A166" s="4">
        <v>165</v>
      </c>
      <c r="B166" s="6">
        <v>165</v>
      </c>
      <c r="C166" s="82" t="s">
        <v>3955</v>
      </c>
      <c r="D166" s="24" t="s">
        <v>2395</v>
      </c>
      <c r="E166" s="18">
        <v>67.97</v>
      </c>
      <c r="F166" s="8">
        <v>2169</v>
      </c>
      <c r="G166" s="8">
        <v>32</v>
      </c>
      <c r="H166" s="87">
        <f t="shared" si="2"/>
        <v>67.78125</v>
      </c>
      <c r="I166" s="85"/>
    </row>
    <row r="167" spans="1:9" x14ac:dyDescent="0.2">
      <c r="A167" s="4">
        <v>166</v>
      </c>
      <c r="B167" s="6">
        <v>167</v>
      </c>
      <c r="C167" s="7" t="s">
        <v>3956</v>
      </c>
      <c r="D167" s="3" t="s">
        <v>2349</v>
      </c>
      <c r="E167" s="18">
        <v>67.7</v>
      </c>
      <c r="F167" s="8">
        <v>2911</v>
      </c>
      <c r="G167" s="84">
        <v>43</v>
      </c>
      <c r="H167" s="87">
        <f t="shared" si="2"/>
        <v>67.697674418604649</v>
      </c>
      <c r="I167" s="85"/>
    </row>
    <row r="168" spans="1:9" x14ac:dyDescent="0.2">
      <c r="A168" s="4">
        <v>167</v>
      </c>
      <c r="B168" s="6">
        <v>168</v>
      </c>
      <c r="C168" s="7" t="s">
        <v>3956</v>
      </c>
      <c r="D168" s="3" t="s">
        <v>579</v>
      </c>
      <c r="E168" s="18">
        <v>67.69</v>
      </c>
      <c r="F168" s="8">
        <v>2166</v>
      </c>
      <c r="G168" s="84">
        <v>32</v>
      </c>
      <c r="H168" s="87">
        <f t="shared" si="2"/>
        <v>67.6875</v>
      </c>
      <c r="I168" s="85"/>
    </row>
    <row r="169" spans="1:9" x14ac:dyDescent="0.2">
      <c r="A169" s="4">
        <v>168</v>
      </c>
      <c r="B169" s="6">
        <v>164</v>
      </c>
      <c r="C169" s="83" t="s">
        <v>3957</v>
      </c>
      <c r="D169" s="3" t="s">
        <v>1293</v>
      </c>
      <c r="E169" s="18">
        <v>68.08</v>
      </c>
      <c r="F169" s="8">
        <v>2771</v>
      </c>
      <c r="G169" s="8">
        <v>41</v>
      </c>
      <c r="H169" s="87">
        <f t="shared" si="2"/>
        <v>67.58536585365853</v>
      </c>
      <c r="I169" s="85"/>
    </row>
    <row r="170" spans="1:9" x14ac:dyDescent="0.2">
      <c r="A170" s="4">
        <v>169</v>
      </c>
      <c r="B170" s="6">
        <v>177</v>
      </c>
      <c r="C170" s="7" t="s">
        <v>3956</v>
      </c>
      <c r="D170" s="3" t="s">
        <v>3789</v>
      </c>
      <c r="E170" s="18">
        <v>66.25</v>
      </c>
      <c r="F170" s="8">
        <v>2767</v>
      </c>
      <c r="G170" s="8">
        <v>41</v>
      </c>
      <c r="H170" s="87">
        <f t="shared" si="2"/>
        <v>67.487804878048777</v>
      </c>
      <c r="I170" s="85"/>
    </row>
    <row r="171" spans="1:9" x14ac:dyDescent="0.2">
      <c r="A171" s="4">
        <v>170</v>
      </c>
      <c r="B171" s="6">
        <v>169</v>
      </c>
      <c r="C171" s="83" t="s">
        <v>3957</v>
      </c>
      <c r="D171" s="3" t="s">
        <v>1036</v>
      </c>
      <c r="E171" s="18">
        <v>67.38</v>
      </c>
      <c r="F171" s="8">
        <v>2830</v>
      </c>
      <c r="G171" s="84">
        <v>42</v>
      </c>
      <c r="H171" s="87">
        <f t="shared" si="2"/>
        <v>67.38095238095238</v>
      </c>
      <c r="I171" s="85"/>
    </row>
    <row r="172" spans="1:9" x14ac:dyDescent="0.2">
      <c r="A172" s="4">
        <v>171</v>
      </c>
      <c r="B172" s="6">
        <v>170</v>
      </c>
      <c r="C172" s="83" t="s">
        <v>3957</v>
      </c>
      <c r="D172" s="3" t="s">
        <v>564</v>
      </c>
      <c r="E172" s="18">
        <v>66.97</v>
      </c>
      <c r="F172" s="8">
        <v>4688</v>
      </c>
      <c r="G172" s="84">
        <v>70</v>
      </c>
      <c r="H172" s="87">
        <f t="shared" si="2"/>
        <v>66.971428571428575</v>
      </c>
      <c r="I172" s="85"/>
    </row>
    <row r="173" spans="1:9" x14ac:dyDescent="0.2">
      <c r="A173" s="4">
        <v>172</v>
      </c>
      <c r="B173" s="6">
        <v>171</v>
      </c>
      <c r="C173" s="83" t="s">
        <v>3957</v>
      </c>
      <c r="D173" s="3" t="s">
        <v>569</v>
      </c>
      <c r="E173" s="18">
        <v>66.599999999999994</v>
      </c>
      <c r="F173" s="8">
        <v>3197</v>
      </c>
      <c r="G173" s="84">
        <v>48</v>
      </c>
      <c r="H173" s="87">
        <f t="shared" si="2"/>
        <v>66.604166666666671</v>
      </c>
      <c r="I173" s="85"/>
    </row>
    <row r="174" spans="1:9" x14ac:dyDescent="0.2">
      <c r="A174" s="4">
        <v>173</v>
      </c>
      <c r="B174" s="6">
        <v>172</v>
      </c>
      <c r="C174" s="83" t="s">
        <v>3957</v>
      </c>
      <c r="D174" s="3" t="s">
        <v>993</v>
      </c>
      <c r="E174" s="18">
        <v>66.52</v>
      </c>
      <c r="F174" s="8">
        <v>2927</v>
      </c>
      <c r="G174" s="84">
        <v>44</v>
      </c>
      <c r="H174" s="87">
        <f t="shared" si="2"/>
        <v>66.522727272727266</v>
      </c>
      <c r="I174" s="85"/>
    </row>
    <row r="175" spans="1:9" x14ac:dyDescent="0.2">
      <c r="A175" s="4">
        <v>174</v>
      </c>
      <c r="B175" s="6">
        <v>174</v>
      </c>
      <c r="C175" s="82" t="s">
        <v>3955</v>
      </c>
      <c r="D175" s="3" t="s">
        <v>1291</v>
      </c>
      <c r="E175" s="18">
        <v>66.319999999999993</v>
      </c>
      <c r="F175" s="8">
        <v>3592</v>
      </c>
      <c r="G175" s="8">
        <v>54</v>
      </c>
      <c r="H175" s="87">
        <f t="shared" si="2"/>
        <v>66.518518518518519</v>
      </c>
      <c r="I175" s="85"/>
    </row>
    <row r="176" spans="1:9" x14ac:dyDescent="0.2">
      <c r="A176" s="4">
        <v>175</v>
      </c>
      <c r="B176" s="6">
        <v>173</v>
      </c>
      <c r="C176" s="83" t="s">
        <v>3957</v>
      </c>
      <c r="D176" s="3" t="s">
        <v>2351</v>
      </c>
      <c r="E176" s="7">
        <v>66.41</v>
      </c>
      <c r="F176" s="8">
        <v>2723</v>
      </c>
      <c r="G176" s="84">
        <v>41</v>
      </c>
      <c r="H176" s="87">
        <f t="shared" si="2"/>
        <v>66.41463414634147</v>
      </c>
      <c r="I176" s="85"/>
    </row>
    <row r="177" spans="1:9" x14ac:dyDescent="0.2">
      <c r="A177" s="4">
        <v>176</v>
      </c>
      <c r="B177" s="6">
        <v>175</v>
      </c>
      <c r="C177" s="83" t="s">
        <v>3957</v>
      </c>
      <c r="D177" s="3" t="s">
        <v>1988</v>
      </c>
      <c r="E177" s="18">
        <v>66.3</v>
      </c>
      <c r="F177" s="8">
        <v>3116</v>
      </c>
      <c r="G177" s="84">
        <v>47</v>
      </c>
      <c r="H177" s="87">
        <f t="shared" si="2"/>
        <v>66.297872340425528</v>
      </c>
      <c r="I177" s="85"/>
    </row>
    <row r="178" spans="1:9" x14ac:dyDescent="0.2">
      <c r="A178" s="4">
        <v>177</v>
      </c>
      <c r="B178" s="6">
        <v>176</v>
      </c>
      <c r="C178" s="83" t="s">
        <v>3957</v>
      </c>
      <c r="D178" s="3" t="s">
        <v>120</v>
      </c>
      <c r="E178" s="18">
        <v>66.28</v>
      </c>
      <c r="F178" s="8">
        <v>2585</v>
      </c>
      <c r="G178" s="84">
        <v>39</v>
      </c>
      <c r="H178" s="87">
        <f t="shared" si="2"/>
        <v>66.282051282051285</v>
      </c>
      <c r="I178" s="85"/>
    </row>
    <row r="179" spans="1:9" x14ac:dyDescent="0.2">
      <c r="A179" s="4">
        <v>178</v>
      </c>
      <c r="B179" s="6">
        <v>178</v>
      </c>
      <c r="C179" s="82" t="s">
        <v>3955</v>
      </c>
      <c r="D179" s="3" t="s">
        <v>1189</v>
      </c>
      <c r="E179" s="18">
        <v>66.209999999999994</v>
      </c>
      <c r="F179" s="8">
        <v>2582</v>
      </c>
      <c r="G179" s="84">
        <v>39</v>
      </c>
      <c r="H179" s="87">
        <f t="shared" si="2"/>
        <v>66.205128205128204</v>
      </c>
      <c r="I179" s="85"/>
    </row>
    <row r="180" spans="1:9" x14ac:dyDescent="0.2">
      <c r="A180" s="4">
        <v>179</v>
      </c>
      <c r="B180" s="6">
        <v>179</v>
      </c>
      <c r="C180" s="82" t="s">
        <v>3955</v>
      </c>
      <c r="D180" s="3" t="s">
        <v>1716</v>
      </c>
      <c r="E180" s="18">
        <v>65.05</v>
      </c>
      <c r="F180" s="8">
        <v>2537</v>
      </c>
      <c r="G180" s="84">
        <v>39</v>
      </c>
      <c r="H180" s="87">
        <f t="shared" si="2"/>
        <v>65.051282051282058</v>
      </c>
      <c r="I180" s="85"/>
    </row>
    <row r="181" spans="1:9" x14ac:dyDescent="0.2">
      <c r="A181" s="4">
        <v>180</v>
      </c>
      <c r="B181" s="6">
        <v>181</v>
      </c>
      <c r="C181" s="7" t="s">
        <v>3956</v>
      </c>
      <c r="D181" s="3" t="s">
        <v>1856</v>
      </c>
      <c r="E181" s="18">
        <v>64.489999999999995</v>
      </c>
      <c r="F181" s="8">
        <v>3630</v>
      </c>
      <c r="G181" s="8">
        <v>56</v>
      </c>
      <c r="H181" s="87">
        <f t="shared" si="2"/>
        <v>64.821428571428569</v>
      </c>
      <c r="I181" s="85"/>
    </row>
    <row r="182" spans="1:9" x14ac:dyDescent="0.2">
      <c r="A182" s="4">
        <v>181</v>
      </c>
      <c r="B182" s="6">
        <v>180</v>
      </c>
      <c r="C182" s="83" t="s">
        <v>3957</v>
      </c>
      <c r="D182" s="3" t="s">
        <v>412</v>
      </c>
      <c r="E182" s="18">
        <v>64.53</v>
      </c>
      <c r="F182" s="8">
        <v>3291</v>
      </c>
      <c r="G182" s="84">
        <v>51</v>
      </c>
      <c r="H182" s="87">
        <f t="shared" si="2"/>
        <v>64.529411764705884</v>
      </c>
      <c r="I182" s="85"/>
    </row>
    <row r="183" spans="1:9" x14ac:dyDescent="0.2">
      <c r="A183" s="4">
        <v>182</v>
      </c>
      <c r="B183" s="6">
        <v>182</v>
      </c>
      <c r="C183" s="82" t="s">
        <v>3955</v>
      </c>
      <c r="D183" s="3" t="s">
        <v>1414</v>
      </c>
      <c r="E183" s="18">
        <v>64.44</v>
      </c>
      <c r="F183" s="8">
        <v>2191</v>
      </c>
      <c r="G183" s="84">
        <v>34</v>
      </c>
      <c r="H183" s="87">
        <f t="shared" si="2"/>
        <v>64.441176470588232</v>
      </c>
      <c r="I183" s="85"/>
    </row>
    <row r="184" spans="1:9" x14ac:dyDescent="0.2">
      <c r="A184" s="4">
        <v>183</v>
      </c>
      <c r="B184" s="6">
        <v>183</v>
      </c>
      <c r="C184" s="82" t="s">
        <v>3955</v>
      </c>
      <c r="D184" s="3" t="s">
        <v>1306</v>
      </c>
      <c r="E184" s="7">
        <v>64.06</v>
      </c>
      <c r="F184" s="8">
        <v>2178</v>
      </c>
      <c r="G184" s="84">
        <v>34</v>
      </c>
      <c r="H184" s="87">
        <f t="shared" si="2"/>
        <v>64.058823529411768</v>
      </c>
      <c r="I184" s="85"/>
    </row>
    <row r="185" spans="1:9" x14ac:dyDescent="0.2">
      <c r="A185" s="4">
        <v>184</v>
      </c>
      <c r="B185" s="6">
        <v>184</v>
      </c>
      <c r="C185" s="82" t="s">
        <v>3955</v>
      </c>
      <c r="D185" s="3" t="s">
        <v>3938</v>
      </c>
      <c r="E185" s="18">
        <v>65.14</v>
      </c>
      <c r="F185" s="8">
        <v>3260</v>
      </c>
      <c r="G185" s="84">
        <v>51</v>
      </c>
      <c r="H185" s="87">
        <f t="shared" si="2"/>
        <v>63.921568627450981</v>
      </c>
      <c r="I185" s="85"/>
    </row>
    <row r="186" spans="1:9" x14ac:dyDescent="0.2">
      <c r="A186" s="4">
        <v>185</v>
      </c>
      <c r="B186" s="6">
        <v>185</v>
      </c>
      <c r="C186" s="82" t="s">
        <v>3955</v>
      </c>
      <c r="D186" s="3" t="s">
        <v>310</v>
      </c>
      <c r="E186" s="18">
        <v>63.89</v>
      </c>
      <c r="F186" s="8">
        <v>2939</v>
      </c>
      <c r="G186" s="84">
        <v>46</v>
      </c>
      <c r="H186" s="87">
        <f t="shared" si="2"/>
        <v>63.891304347826086</v>
      </c>
      <c r="I186" s="85"/>
    </row>
    <row r="187" spans="1:9" x14ac:dyDescent="0.2">
      <c r="A187" s="4">
        <v>186</v>
      </c>
      <c r="B187" s="6">
        <v>186</v>
      </c>
      <c r="C187" s="82" t="s">
        <v>3955</v>
      </c>
      <c r="D187" s="3" t="s">
        <v>1409</v>
      </c>
      <c r="E187" s="18">
        <v>63.76</v>
      </c>
      <c r="F187" s="8">
        <v>2423</v>
      </c>
      <c r="G187" s="84">
        <v>38</v>
      </c>
      <c r="H187" s="87">
        <f t="shared" si="2"/>
        <v>63.763157894736842</v>
      </c>
      <c r="I187" s="85"/>
    </row>
    <row r="188" spans="1:9" x14ac:dyDescent="0.2">
      <c r="A188" s="4">
        <v>187</v>
      </c>
      <c r="B188" s="6">
        <v>187</v>
      </c>
      <c r="C188" s="82" t="s">
        <v>3955</v>
      </c>
      <c r="D188" s="3" t="s">
        <v>123</v>
      </c>
      <c r="E188" s="18">
        <v>63.76</v>
      </c>
      <c r="F188" s="8">
        <v>2869</v>
      </c>
      <c r="G188" s="84">
        <v>45</v>
      </c>
      <c r="H188" s="87">
        <f t="shared" si="2"/>
        <v>63.755555555555553</v>
      </c>
      <c r="I188" s="85"/>
    </row>
    <row r="189" spans="1:9" x14ac:dyDescent="0.2">
      <c r="A189" s="4">
        <v>188</v>
      </c>
      <c r="B189" s="6">
        <v>188</v>
      </c>
      <c r="C189" s="82" t="s">
        <v>3955</v>
      </c>
      <c r="D189" s="3" t="s">
        <v>561</v>
      </c>
      <c r="E189" s="18">
        <v>63.43</v>
      </c>
      <c r="F189" s="8">
        <v>3425</v>
      </c>
      <c r="G189" s="84">
        <v>54</v>
      </c>
      <c r="H189" s="87">
        <f t="shared" si="2"/>
        <v>63.425925925925924</v>
      </c>
      <c r="I189" s="85"/>
    </row>
    <row r="190" spans="1:9" x14ac:dyDescent="0.2">
      <c r="A190" s="4">
        <v>189</v>
      </c>
      <c r="B190" s="6">
        <v>189</v>
      </c>
      <c r="C190" s="82" t="s">
        <v>3955</v>
      </c>
      <c r="D190" s="3" t="s">
        <v>1413</v>
      </c>
      <c r="E190" s="18">
        <v>63.23</v>
      </c>
      <c r="F190" s="8">
        <v>2213</v>
      </c>
      <c r="G190" s="84">
        <v>35</v>
      </c>
      <c r="H190" s="87">
        <f t="shared" si="2"/>
        <v>63.228571428571428</v>
      </c>
      <c r="I190" s="85"/>
    </row>
    <row r="191" spans="1:9" x14ac:dyDescent="0.2">
      <c r="A191" s="4">
        <v>190</v>
      </c>
      <c r="B191" s="6">
        <v>190</v>
      </c>
      <c r="C191" s="82" t="s">
        <v>3955</v>
      </c>
      <c r="D191" s="3" t="s">
        <v>1259</v>
      </c>
      <c r="E191" s="18">
        <v>63.1</v>
      </c>
      <c r="F191" s="8">
        <v>2461</v>
      </c>
      <c r="G191" s="84">
        <v>39</v>
      </c>
      <c r="H191" s="87">
        <f t="shared" si="2"/>
        <v>63.102564102564102</v>
      </c>
      <c r="I191" s="85"/>
    </row>
    <row r="192" spans="1:9" x14ac:dyDescent="0.2">
      <c r="A192" s="4">
        <v>191</v>
      </c>
      <c r="B192" s="6">
        <v>191</v>
      </c>
      <c r="C192" s="82" t="s">
        <v>3955</v>
      </c>
      <c r="D192" s="3" t="s">
        <v>1416</v>
      </c>
      <c r="E192" s="18">
        <v>62</v>
      </c>
      <c r="F192" s="8">
        <v>2067</v>
      </c>
      <c r="G192" s="84">
        <v>33</v>
      </c>
      <c r="H192" s="87">
        <f t="shared" si="2"/>
        <v>62.636363636363633</v>
      </c>
      <c r="I192" s="85"/>
    </row>
    <row r="193" spans="1:9" x14ac:dyDescent="0.2">
      <c r="A193" s="4">
        <v>192</v>
      </c>
      <c r="B193" s="6">
        <v>192</v>
      </c>
      <c r="C193" s="82" t="s">
        <v>3955</v>
      </c>
      <c r="D193" s="3" t="s">
        <v>443</v>
      </c>
      <c r="E193" s="18">
        <v>62.64</v>
      </c>
      <c r="F193" s="8">
        <v>2934</v>
      </c>
      <c r="G193" s="84">
        <v>47</v>
      </c>
      <c r="H193" s="87">
        <f t="shared" si="2"/>
        <v>62.425531914893618</v>
      </c>
      <c r="I193" s="85"/>
    </row>
    <row r="194" spans="1:9" x14ac:dyDescent="0.2">
      <c r="A194" s="4">
        <v>193</v>
      </c>
      <c r="B194" s="6">
        <v>193</v>
      </c>
      <c r="C194" s="82" t="s">
        <v>3955</v>
      </c>
      <c r="D194" s="3" t="s">
        <v>2356</v>
      </c>
      <c r="E194" s="18">
        <v>62.34</v>
      </c>
      <c r="F194" s="8">
        <v>2556</v>
      </c>
      <c r="G194" s="84">
        <v>41</v>
      </c>
      <c r="H194" s="87">
        <f t="shared" ref="H194:H230" si="3">F194/G194</f>
        <v>62.341463414634148</v>
      </c>
      <c r="I194" s="85"/>
    </row>
    <row r="195" spans="1:9" x14ac:dyDescent="0.2">
      <c r="A195" s="4">
        <v>194</v>
      </c>
      <c r="B195" s="6">
        <v>194</v>
      </c>
      <c r="C195" s="82" t="s">
        <v>3955</v>
      </c>
      <c r="D195" s="3" t="s">
        <v>122</v>
      </c>
      <c r="E195" s="18">
        <v>61.85</v>
      </c>
      <c r="F195" s="8">
        <v>2041</v>
      </c>
      <c r="G195" s="84">
        <v>33</v>
      </c>
      <c r="H195" s="87">
        <f t="shared" si="3"/>
        <v>61.848484848484851</v>
      </c>
      <c r="I195" s="85"/>
    </row>
    <row r="196" spans="1:9" x14ac:dyDescent="0.2">
      <c r="A196" s="4">
        <v>195</v>
      </c>
      <c r="B196" s="6">
        <v>195</v>
      </c>
      <c r="C196" s="82" t="s">
        <v>3955</v>
      </c>
      <c r="D196" s="3" t="s">
        <v>581</v>
      </c>
      <c r="E196" s="18">
        <v>62.98</v>
      </c>
      <c r="F196" s="8">
        <v>2899</v>
      </c>
      <c r="G196" s="84">
        <v>47</v>
      </c>
      <c r="H196" s="87">
        <f t="shared" si="3"/>
        <v>61.680851063829785</v>
      </c>
      <c r="I196" s="85"/>
    </row>
    <row r="197" spans="1:9" x14ac:dyDescent="0.2">
      <c r="A197" s="4">
        <v>196</v>
      </c>
      <c r="B197" s="6">
        <v>196</v>
      </c>
      <c r="C197" s="82" t="s">
        <v>3955</v>
      </c>
      <c r="D197" s="3" t="s">
        <v>582</v>
      </c>
      <c r="E197" s="18">
        <v>61.39</v>
      </c>
      <c r="F197" s="8">
        <v>2026</v>
      </c>
      <c r="G197" s="84">
        <v>33</v>
      </c>
      <c r="H197" s="87">
        <f t="shared" si="3"/>
        <v>61.393939393939391</v>
      </c>
      <c r="I197" s="85"/>
    </row>
    <row r="198" spans="1:9" x14ac:dyDescent="0.2">
      <c r="A198" s="4">
        <v>197</v>
      </c>
      <c r="B198" s="6">
        <v>197</v>
      </c>
      <c r="C198" s="82" t="s">
        <v>3955</v>
      </c>
      <c r="D198" s="3" t="s">
        <v>1798</v>
      </c>
      <c r="E198" s="7">
        <v>61.38</v>
      </c>
      <c r="F198" s="8">
        <v>3069</v>
      </c>
      <c r="G198" s="84">
        <v>50</v>
      </c>
      <c r="H198" s="87">
        <f t="shared" si="3"/>
        <v>61.38</v>
      </c>
      <c r="I198" s="85"/>
    </row>
    <row r="199" spans="1:9" x14ac:dyDescent="0.2">
      <c r="A199" s="4">
        <v>198</v>
      </c>
      <c r="B199" s="6">
        <v>198</v>
      </c>
      <c r="C199" s="82" t="s">
        <v>3955</v>
      </c>
      <c r="D199" s="24" t="s">
        <v>1141</v>
      </c>
      <c r="E199" s="18">
        <v>61.08</v>
      </c>
      <c r="F199" s="8">
        <v>2510</v>
      </c>
      <c r="G199" s="8">
        <v>41</v>
      </c>
      <c r="H199" s="87">
        <f t="shared" si="3"/>
        <v>61.219512195121951</v>
      </c>
      <c r="I199" s="85"/>
    </row>
    <row r="200" spans="1:9" x14ac:dyDescent="0.2">
      <c r="A200" s="4">
        <v>199</v>
      </c>
      <c r="B200" s="6" t="s">
        <v>3988</v>
      </c>
      <c r="C200" s="7" t="s">
        <v>3956</v>
      </c>
      <c r="D200" s="3" t="s">
        <v>1837</v>
      </c>
      <c r="E200" s="18" t="s">
        <v>3958</v>
      </c>
      <c r="F200" s="8">
        <v>2018</v>
      </c>
      <c r="G200" s="8">
        <v>33</v>
      </c>
      <c r="H200" s="87">
        <f t="shared" si="3"/>
        <v>61.151515151515149</v>
      </c>
      <c r="I200" s="85"/>
    </row>
    <row r="201" spans="1:9" x14ac:dyDescent="0.2">
      <c r="A201" s="4">
        <v>200</v>
      </c>
      <c r="B201" s="6">
        <v>199</v>
      </c>
      <c r="C201" s="83" t="s">
        <v>3957</v>
      </c>
      <c r="D201" s="3" t="s">
        <v>1564</v>
      </c>
      <c r="E201" s="18">
        <v>60.81</v>
      </c>
      <c r="F201" s="8">
        <v>2919</v>
      </c>
      <c r="G201" s="84">
        <v>48</v>
      </c>
      <c r="H201" s="87">
        <f t="shared" si="3"/>
        <v>60.8125</v>
      </c>
      <c r="I201" s="85"/>
    </row>
    <row r="202" spans="1:9" x14ac:dyDescent="0.2">
      <c r="A202" s="4">
        <v>201</v>
      </c>
      <c r="B202" s="6">
        <v>200</v>
      </c>
      <c r="C202" s="83" t="s">
        <v>3957</v>
      </c>
      <c r="D202" s="3" t="s">
        <v>2144</v>
      </c>
      <c r="E202" s="18">
        <v>60.36</v>
      </c>
      <c r="F202" s="8">
        <v>2354</v>
      </c>
      <c r="G202" s="84">
        <v>39</v>
      </c>
      <c r="H202" s="87">
        <f t="shared" si="3"/>
        <v>60.358974358974358</v>
      </c>
      <c r="I202" s="85"/>
    </row>
    <row r="203" spans="1:9" x14ac:dyDescent="0.2">
      <c r="A203" s="4">
        <v>202</v>
      </c>
      <c r="B203" s="6">
        <v>201</v>
      </c>
      <c r="C203" s="83" t="s">
        <v>3957</v>
      </c>
      <c r="D203" s="24" t="s">
        <v>4077</v>
      </c>
      <c r="E203" s="18">
        <v>60.15</v>
      </c>
      <c r="F203" s="8">
        <v>2110</v>
      </c>
      <c r="G203" s="8">
        <v>35</v>
      </c>
      <c r="H203" s="87">
        <f t="shared" si="3"/>
        <v>60.285714285714285</v>
      </c>
      <c r="I203" s="85"/>
    </row>
    <row r="204" spans="1:9" x14ac:dyDescent="0.2">
      <c r="A204" s="4">
        <v>203</v>
      </c>
      <c r="B204" s="6">
        <v>202</v>
      </c>
      <c r="C204" s="83" t="s">
        <v>3957</v>
      </c>
      <c r="D204" s="3" t="s">
        <v>2299</v>
      </c>
      <c r="E204" s="18">
        <v>60</v>
      </c>
      <c r="F204" s="8">
        <v>2040</v>
      </c>
      <c r="G204" s="84">
        <v>34</v>
      </c>
      <c r="H204" s="87">
        <f t="shared" si="3"/>
        <v>60</v>
      </c>
      <c r="I204" s="85"/>
    </row>
    <row r="205" spans="1:9" x14ac:dyDescent="0.2">
      <c r="A205" s="4">
        <v>204</v>
      </c>
      <c r="B205" s="6">
        <v>203</v>
      </c>
      <c r="C205" s="83" t="s">
        <v>3957</v>
      </c>
      <c r="D205" s="3" t="s">
        <v>577</v>
      </c>
      <c r="E205" s="18">
        <v>59.9</v>
      </c>
      <c r="F205" s="8">
        <v>2516</v>
      </c>
      <c r="G205" s="84">
        <v>42</v>
      </c>
      <c r="H205" s="87">
        <f t="shared" si="3"/>
        <v>59.904761904761905</v>
      </c>
      <c r="I205" s="85"/>
    </row>
    <row r="206" spans="1:9" x14ac:dyDescent="0.2">
      <c r="A206" s="4">
        <v>205</v>
      </c>
      <c r="B206" s="6">
        <v>204</v>
      </c>
      <c r="C206" s="83" t="s">
        <v>3957</v>
      </c>
      <c r="D206" s="3" t="s">
        <v>580</v>
      </c>
      <c r="E206" s="18">
        <v>59.56</v>
      </c>
      <c r="F206" s="8">
        <v>2144</v>
      </c>
      <c r="G206" s="84">
        <v>36</v>
      </c>
      <c r="H206" s="87">
        <f t="shared" si="3"/>
        <v>59.555555555555557</v>
      </c>
      <c r="I206" s="85"/>
    </row>
    <row r="207" spans="1:9" x14ac:dyDescent="0.2">
      <c r="A207" s="4">
        <v>206</v>
      </c>
      <c r="B207" s="6">
        <v>205</v>
      </c>
      <c r="C207" s="83" t="s">
        <v>3957</v>
      </c>
      <c r="D207" s="3" t="s">
        <v>330</v>
      </c>
      <c r="E207" s="18">
        <v>59.42</v>
      </c>
      <c r="F207" s="8">
        <v>2258</v>
      </c>
      <c r="G207" s="84">
        <v>38</v>
      </c>
      <c r="H207" s="87">
        <f t="shared" si="3"/>
        <v>59.421052631578945</v>
      </c>
      <c r="I207" s="85"/>
    </row>
    <row r="208" spans="1:9" x14ac:dyDescent="0.2">
      <c r="A208" s="4">
        <v>207</v>
      </c>
      <c r="B208" s="6">
        <v>206</v>
      </c>
      <c r="C208" s="83" t="s">
        <v>3957</v>
      </c>
      <c r="D208" s="3" t="s">
        <v>1284</v>
      </c>
      <c r="E208" s="18">
        <v>59.42</v>
      </c>
      <c r="F208" s="8">
        <v>2139</v>
      </c>
      <c r="G208" s="84">
        <v>36</v>
      </c>
      <c r="H208" s="87">
        <f t="shared" si="3"/>
        <v>59.416666666666664</v>
      </c>
      <c r="I208" s="85"/>
    </row>
    <row r="209" spans="1:9" x14ac:dyDescent="0.2">
      <c r="A209" s="4">
        <v>208</v>
      </c>
      <c r="B209" s="6">
        <v>207</v>
      </c>
      <c r="C209" s="83" t="s">
        <v>3957</v>
      </c>
      <c r="D209" s="24" t="s">
        <v>1226</v>
      </c>
      <c r="E209" s="18">
        <v>59.41</v>
      </c>
      <c r="F209" s="8">
        <v>2614</v>
      </c>
      <c r="G209" s="84">
        <v>44</v>
      </c>
      <c r="H209" s="87">
        <f t="shared" si="3"/>
        <v>59.409090909090907</v>
      </c>
      <c r="I209" s="85"/>
    </row>
    <row r="210" spans="1:9" x14ac:dyDescent="0.2">
      <c r="A210" s="4">
        <v>209</v>
      </c>
      <c r="B210" s="6">
        <v>208</v>
      </c>
      <c r="C210" s="83" t="s">
        <v>3957</v>
      </c>
      <c r="D210" s="3" t="s">
        <v>981</v>
      </c>
      <c r="E210" s="18">
        <v>59.07</v>
      </c>
      <c r="F210" s="8">
        <v>2599</v>
      </c>
      <c r="G210" s="84">
        <v>44</v>
      </c>
      <c r="H210" s="87">
        <f t="shared" si="3"/>
        <v>59.06818181818182</v>
      </c>
      <c r="I210" s="85"/>
    </row>
    <row r="211" spans="1:9" x14ac:dyDescent="0.2">
      <c r="A211" s="4">
        <v>210</v>
      </c>
      <c r="B211" s="6">
        <v>209</v>
      </c>
      <c r="C211" s="83" t="s">
        <v>3957</v>
      </c>
      <c r="D211" s="24" t="s">
        <v>1998</v>
      </c>
      <c r="E211" s="18">
        <v>58.6</v>
      </c>
      <c r="F211" s="8">
        <v>2344</v>
      </c>
      <c r="G211" s="84">
        <v>40</v>
      </c>
      <c r="H211" s="87">
        <f t="shared" si="3"/>
        <v>58.6</v>
      </c>
      <c r="I211" s="85"/>
    </row>
    <row r="212" spans="1:9" x14ac:dyDescent="0.2">
      <c r="A212" s="4">
        <v>211</v>
      </c>
      <c r="B212" s="6">
        <v>210</v>
      </c>
      <c r="C212" s="83" t="s">
        <v>3957</v>
      </c>
      <c r="D212" s="3" t="s">
        <v>1419</v>
      </c>
      <c r="E212" s="18">
        <v>58.29</v>
      </c>
      <c r="F212" s="8">
        <v>2040</v>
      </c>
      <c r="G212" s="84">
        <v>35</v>
      </c>
      <c r="H212" s="87">
        <f t="shared" si="3"/>
        <v>58.285714285714285</v>
      </c>
      <c r="I212" s="85"/>
    </row>
    <row r="213" spans="1:9" x14ac:dyDescent="0.2">
      <c r="A213" s="4">
        <v>212</v>
      </c>
      <c r="B213" s="6">
        <v>213</v>
      </c>
      <c r="C213" s="7" t="s">
        <v>3956</v>
      </c>
      <c r="D213" s="3" t="s">
        <v>1417</v>
      </c>
      <c r="E213" s="18">
        <v>57.39</v>
      </c>
      <c r="F213" s="8">
        <v>2066</v>
      </c>
      <c r="G213" s="84">
        <v>36</v>
      </c>
      <c r="H213" s="87">
        <f t="shared" si="3"/>
        <v>57.388888888888886</v>
      </c>
      <c r="I213" s="85"/>
    </row>
    <row r="214" spans="1:9" x14ac:dyDescent="0.2">
      <c r="A214" s="4">
        <v>213</v>
      </c>
      <c r="B214" s="6">
        <v>214</v>
      </c>
      <c r="C214" s="7" t="s">
        <v>3956</v>
      </c>
      <c r="D214" s="24" t="s">
        <v>1674</v>
      </c>
      <c r="E214" s="18">
        <v>57.52</v>
      </c>
      <c r="F214" s="8">
        <v>2804</v>
      </c>
      <c r="G214" s="8">
        <v>49</v>
      </c>
      <c r="H214" s="87">
        <f t="shared" si="3"/>
        <v>57.224489795918366</v>
      </c>
      <c r="I214" s="85"/>
    </row>
    <row r="215" spans="1:9" x14ac:dyDescent="0.2">
      <c r="A215" s="4">
        <v>214</v>
      </c>
      <c r="B215" s="6">
        <v>215</v>
      </c>
      <c r="C215" s="7" t="s">
        <v>3956</v>
      </c>
      <c r="D215" s="3" t="s">
        <v>2353</v>
      </c>
      <c r="E215" s="18">
        <v>57.15</v>
      </c>
      <c r="F215" s="8">
        <v>2629</v>
      </c>
      <c r="G215" s="84">
        <v>46</v>
      </c>
      <c r="H215" s="87">
        <f t="shared" si="3"/>
        <v>57.152173913043477</v>
      </c>
      <c r="I215" s="85"/>
    </row>
    <row r="216" spans="1:9" x14ac:dyDescent="0.2">
      <c r="A216" s="4">
        <v>215</v>
      </c>
      <c r="B216" s="6">
        <v>212</v>
      </c>
      <c r="C216" s="83" t="s">
        <v>3957</v>
      </c>
      <c r="D216" s="3" t="s">
        <v>1545</v>
      </c>
      <c r="E216" s="18">
        <v>57.56</v>
      </c>
      <c r="F216" s="8">
        <v>2628</v>
      </c>
      <c r="G216" s="8">
        <v>46</v>
      </c>
      <c r="H216" s="87">
        <f t="shared" si="3"/>
        <v>57.130434782608695</v>
      </c>
      <c r="I216" s="85"/>
    </row>
    <row r="217" spans="1:9" x14ac:dyDescent="0.2">
      <c r="A217" s="4">
        <v>216</v>
      </c>
      <c r="B217" s="6">
        <v>211</v>
      </c>
      <c r="C217" s="83" t="s">
        <v>3957</v>
      </c>
      <c r="D217" s="24" t="s">
        <v>3954</v>
      </c>
      <c r="E217" s="18">
        <v>58.2</v>
      </c>
      <c r="F217" s="8">
        <v>2337</v>
      </c>
      <c r="G217" s="8">
        <v>41</v>
      </c>
      <c r="H217" s="87">
        <f t="shared" si="3"/>
        <v>57</v>
      </c>
      <c r="I217" s="85"/>
    </row>
    <row r="218" spans="1:9" x14ac:dyDescent="0.2">
      <c r="A218" s="4">
        <v>217</v>
      </c>
      <c r="B218" s="6">
        <v>216</v>
      </c>
      <c r="C218" s="83" t="s">
        <v>3957</v>
      </c>
      <c r="D218" s="24" t="s">
        <v>1827</v>
      </c>
      <c r="E218" s="18">
        <v>56.95</v>
      </c>
      <c r="F218" s="8">
        <v>2164</v>
      </c>
      <c r="G218" s="84">
        <v>38</v>
      </c>
      <c r="H218" s="87">
        <f t="shared" si="3"/>
        <v>56.94736842105263</v>
      </c>
      <c r="I218" s="85"/>
    </row>
    <row r="219" spans="1:9" x14ac:dyDescent="0.2">
      <c r="A219" s="4">
        <v>218</v>
      </c>
      <c r="B219" s="6">
        <v>217</v>
      </c>
      <c r="C219" s="83" t="s">
        <v>3957</v>
      </c>
      <c r="D219" s="3" t="s">
        <v>2303</v>
      </c>
      <c r="E219" s="18">
        <v>56.92</v>
      </c>
      <c r="F219" s="8">
        <v>2163</v>
      </c>
      <c r="G219" s="84">
        <v>38</v>
      </c>
      <c r="H219" s="87">
        <f t="shared" si="3"/>
        <v>56.921052631578945</v>
      </c>
      <c r="I219" s="85"/>
    </row>
    <row r="220" spans="1:9" x14ac:dyDescent="0.2">
      <c r="A220" s="4">
        <v>219</v>
      </c>
      <c r="B220" s="6">
        <v>218</v>
      </c>
      <c r="C220" s="83" t="s">
        <v>3957</v>
      </c>
      <c r="D220" s="3" t="s">
        <v>2354</v>
      </c>
      <c r="E220" s="18">
        <v>56.85</v>
      </c>
      <c r="F220" s="8">
        <v>2615</v>
      </c>
      <c r="G220" s="84">
        <v>46</v>
      </c>
      <c r="H220" s="87">
        <f t="shared" si="3"/>
        <v>56.847826086956523</v>
      </c>
      <c r="I220" s="14"/>
    </row>
    <row r="221" spans="1:9" x14ac:dyDescent="0.2">
      <c r="A221" s="4">
        <v>220</v>
      </c>
      <c r="B221" s="6">
        <v>219</v>
      </c>
      <c r="C221" s="83" t="s">
        <v>3957</v>
      </c>
      <c r="D221" s="3" t="s">
        <v>124</v>
      </c>
      <c r="E221" s="18">
        <v>56.51</v>
      </c>
      <c r="F221" s="8">
        <v>2091</v>
      </c>
      <c r="G221" s="84">
        <v>37</v>
      </c>
      <c r="H221" s="87">
        <f t="shared" si="3"/>
        <v>56.513513513513516</v>
      </c>
      <c r="I221" s="14"/>
    </row>
    <row r="222" spans="1:9" x14ac:dyDescent="0.2">
      <c r="A222" s="4">
        <v>221</v>
      </c>
      <c r="B222" s="6">
        <v>220</v>
      </c>
      <c r="C222" s="83" t="s">
        <v>3957</v>
      </c>
      <c r="D222" s="24" t="s">
        <v>4076</v>
      </c>
      <c r="E222" s="18">
        <v>56.19</v>
      </c>
      <c r="F222" s="8">
        <v>2023</v>
      </c>
      <c r="G222" s="84">
        <v>36</v>
      </c>
      <c r="H222" s="87">
        <f t="shared" si="3"/>
        <v>56.194444444444443</v>
      </c>
      <c r="I222" s="14"/>
    </row>
    <row r="223" spans="1:9" x14ac:dyDescent="0.2">
      <c r="A223" s="4">
        <v>222</v>
      </c>
      <c r="B223" s="6">
        <v>221</v>
      </c>
      <c r="C223" s="83" t="s">
        <v>3957</v>
      </c>
      <c r="D223" s="3" t="s">
        <v>1412</v>
      </c>
      <c r="E223" s="18">
        <v>55.75</v>
      </c>
      <c r="F223" s="8">
        <v>2230</v>
      </c>
      <c r="G223" s="84">
        <v>40</v>
      </c>
      <c r="H223" s="87">
        <f t="shared" si="3"/>
        <v>55.75</v>
      </c>
      <c r="I223" s="14"/>
    </row>
    <row r="224" spans="1:9" x14ac:dyDescent="0.2">
      <c r="A224" s="4">
        <v>223</v>
      </c>
      <c r="B224" s="6">
        <v>222</v>
      </c>
      <c r="C224" s="83" t="s">
        <v>3957</v>
      </c>
      <c r="D224" s="3" t="s">
        <v>1562</v>
      </c>
      <c r="E224" s="18">
        <v>55.65</v>
      </c>
      <c r="F224" s="8">
        <v>2894</v>
      </c>
      <c r="G224" s="84">
        <v>52</v>
      </c>
      <c r="H224" s="87">
        <f t="shared" si="3"/>
        <v>55.653846153846153</v>
      </c>
      <c r="I224" s="14"/>
    </row>
    <row r="225" spans="1:9" x14ac:dyDescent="0.2">
      <c r="A225" s="4">
        <v>224</v>
      </c>
      <c r="B225" s="6">
        <v>223</v>
      </c>
      <c r="C225" s="83" t="s">
        <v>3957</v>
      </c>
      <c r="D225" s="24" t="s">
        <v>1467</v>
      </c>
      <c r="E225" s="7">
        <v>55.19</v>
      </c>
      <c r="F225" s="8">
        <v>2113</v>
      </c>
      <c r="G225" s="8">
        <v>38</v>
      </c>
      <c r="H225" s="87">
        <f t="shared" si="3"/>
        <v>55.60526315789474</v>
      </c>
      <c r="I225" s="14"/>
    </row>
    <row r="226" spans="1:9" x14ac:dyDescent="0.2">
      <c r="A226" s="4">
        <v>225</v>
      </c>
      <c r="B226" s="6">
        <v>224</v>
      </c>
      <c r="C226" s="83" t="s">
        <v>3957</v>
      </c>
      <c r="D226" s="3" t="s">
        <v>1666</v>
      </c>
      <c r="E226" s="18">
        <v>54.26</v>
      </c>
      <c r="F226" s="8">
        <v>2116</v>
      </c>
      <c r="G226" s="84">
        <v>39</v>
      </c>
      <c r="H226" s="87">
        <f t="shared" si="3"/>
        <v>54.256410256410255</v>
      </c>
      <c r="I226" s="14"/>
    </row>
    <row r="227" spans="1:9" x14ac:dyDescent="0.2">
      <c r="A227" s="4">
        <v>226</v>
      </c>
      <c r="B227" s="6">
        <v>225</v>
      </c>
      <c r="C227" s="83" t="s">
        <v>3957</v>
      </c>
      <c r="D227" s="3" t="s">
        <v>1418</v>
      </c>
      <c r="E227" s="18">
        <v>53.45</v>
      </c>
      <c r="F227" s="8">
        <v>2245</v>
      </c>
      <c r="G227" s="84">
        <v>42</v>
      </c>
      <c r="H227" s="87">
        <f t="shared" si="3"/>
        <v>53.452380952380949</v>
      </c>
      <c r="I227" s="14"/>
    </row>
    <row r="228" spans="1:9" x14ac:dyDescent="0.2">
      <c r="A228" s="4">
        <v>227</v>
      </c>
      <c r="B228" s="6">
        <v>226</v>
      </c>
      <c r="C228" s="83" t="s">
        <v>3957</v>
      </c>
      <c r="D228" s="3" t="s">
        <v>360</v>
      </c>
      <c r="E228" s="7">
        <v>52.71</v>
      </c>
      <c r="F228" s="8">
        <v>2214</v>
      </c>
      <c r="G228" s="84">
        <v>42</v>
      </c>
      <c r="H228" s="87">
        <f t="shared" si="3"/>
        <v>52.714285714285715</v>
      </c>
      <c r="I228" s="14"/>
    </row>
    <row r="229" spans="1:9" x14ac:dyDescent="0.2">
      <c r="A229" s="4">
        <v>228</v>
      </c>
      <c r="B229" s="6">
        <v>227</v>
      </c>
      <c r="C229" s="83" t="s">
        <v>3957</v>
      </c>
      <c r="D229" s="3" t="s">
        <v>1853</v>
      </c>
      <c r="E229" s="18">
        <v>50.17</v>
      </c>
      <c r="F229" s="8">
        <v>2659</v>
      </c>
      <c r="G229" s="84">
        <v>53</v>
      </c>
      <c r="H229" s="87">
        <f t="shared" si="3"/>
        <v>50.169811320754718</v>
      </c>
      <c r="I229" s="14"/>
    </row>
    <row r="230" spans="1:9" x14ac:dyDescent="0.2">
      <c r="A230" s="4">
        <v>229</v>
      </c>
      <c r="B230" s="6">
        <v>228</v>
      </c>
      <c r="C230" s="83" t="s">
        <v>3957</v>
      </c>
      <c r="D230" s="3" t="s">
        <v>3945</v>
      </c>
      <c r="E230" s="18">
        <v>48.35</v>
      </c>
      <c r="F230" s="8">
        <v>2318</v>
      </c>
      <c r="G230" s="84">
        <v>47</v>
      </c>
      <c r="H230" s="87">
        <f t="shared" si="3"/>
        <v>49.319148936170215</v>
      </c>
      <c r="I230" s="14"/>
    </row>
    <row r="231" spans="1:9" x14ac:dyDescent="0.2">
      <c r="B231" s="10"/>
      <c r="C231" s="10"/>
      <c r="D231" s="11"/>
      <c r="E231" s="11"/>
      <c r="F231" s="15"/>
      <c r="G231" s="15"/>
      <c r="H231" s="15"/>
      <c r="I231" s="14"/>
    </row>
    <row r="232" spans="1:9" x14ac:dyDescent="0.2">
      <c r="B232" s="10"/>
      <c r="C232" s="10"/>
      <c r="D232" s="11"/>
      <c r="E232" s="11"/>
      <c r="F232" s="15"/>
      <c r="G232" s="15"/>
      <c r="H232" s="15"/>
      <c r="I232" s="14"/>
    </row>
    <row r="233" spans="1:9" x14ac:dyDescent="0.2">
      <c r="B233" s="10"/>
      <c r="C233" s="10"/>
      <c r="D233" s="11"/>
      <c r="E233" s="11"/>
      <c r="F233" s="15"/>
      <c r="G233" s="15"/>
      <c r="H233" s="15"/>
      <c r="I233" s="14"/>
    </row>
    <row r="234" spans="1:9" x14ac:dyDescent="0.2">
      <c r="B234" s="10"/>
      <c r="C234" s="10"/>
      <c r="D234" s="11"/>
      <c r="E234" s="11"/>
      <c r="F234" s="15"/>
      <c r="G234" s="15"/>
      <c r="H234" s="15"/>
      <c r="I234" s="14"/>
    </row>
    <row r="235" spans="1:9" x14ac:dyDescent="0.2">
      <c r="B235" s="10"/>
      <c r="C235" s="10"/>
      <c r="D235" s="11"/>
      <c r="E235" s="11"/>
      <c r="F235" s="15"/>
      <c r="G235" s="15"/>
      <c r="H235" s="15"/>
      <c r="I235" s="14"/>
    </row>
    <row r="236" spans="1:9" x14ac:dyDescent="0.2">
      <c r="B236" s="10"/>
      <c r="C236" s="10"/>
      <c r="D236" s="11"/>
      <c r="E236" s="11"/>
      <c r="F236" s="15"/>
      <c r="G236" s="15"/>
      <c r="H236" s="15"/>
      <c r="I236" s="14"/>
    </row>
    <row r="237" spans="1:9" x14ac:dyDescent="0.2">
      <c r="B237" s="10"/>
      <c r="C237" s="10"/>
      <c r="D237" s="11"/>
      <c r="E237" s="11"/>
      <c r="F237" s="15"/>
      <c r="G237" s="15"/>
      <c r="H237" s="15"/>
      <c r="I237" s="14"/>
    </row>
    <row r="238" spans="1:9" x14ac:dyDescent="0.2">
      <c r="B238" s="10"/>
      <c r="C238" s="10"/>
      <c r="D238" s="11"/>
      <c r="E238" s="11"/>
      <c r="F238" s="15"/>
      <c r="G238" s="15"/>
      <c r="H238" s="15"/>
      <c r="I238" s="14"/>
    </row>
    <row r="239" spans="1:9" x14ac:dyDescent="0.2">
      <c r="B239" s="10"/>
      <c r="C239" s="10"/>
      <c r="D239" s="11"/>
      <c r="E239" s="11"/>
      <c r="F239" s="15"/>
      <c r="G239" s="15"/>
      <c r="H239" s="15"/>
      <c r="I239" s="14"/>
    </row>
    <row r="240" spans="1:9" x14ac:dyDescent="0.2">
      <c r="B240" s="10"/>
      <c r="C240" s="10"/>
      <c r="D240" s="11"/>
      <c r="E240" s="11"/>
      <c r="F240" s="15"/>
      <c r="G240" s="15"/>
      <c r="H240" s="15"/>
      <c r="I240" s="14"/>
    </row>
    <row r="241" spans="2:9" x14ac:dyDescent="0.2">
      <c r="B241" s="10"/>
      <c r="C241" s="10"/>
      <c r="D241" s="11"/>
      <c r="E241" s="11"/>
      <c r="F241" s="15"/>
      <c r="G241" s="15"/>
      <c r="H241" s="15"/>
      <c r="I241" s="14"/>
    </row>
    <row r="242" spans="2:9" x14ac:dyDescent="0.2">
      <c r="B242" s="10"/>
      <c r="C242" s="10"/>
      <c r="D242" s="11"/>
      <c r="E242" s="11"/>
      <c r="F242" s="15"/>
      <c r="G242" s="15"/>
      <c r="H242" s="15"/>
      <c r="I242" s="14"/>
    </row>
    <row r="243" spans="2:9" x14ac:dyDescent="0.2">
      <c r="B243" s="10"/>
      <c r="C243" s="10"/>
      <c r="D243" s="11"/>
      <c r="E243" s="11"/>
      <c r="F243" s="15"/>
      <c r="G243" s="15"/>
      <c r="H243" s="15"/>
      <c r="I243" s="14"/>
    </row>
    <row r="244" spans="2:9" x14ac:dyDescent="0.2">
      <c r="B244" s="10"/>
      <c r="C244" s="10"/>
      <c r="D244" s="11"/>
      <c r="E244" s="11"/>
      <c r="F244" s="15"/>
      <c r="G244" s="15"/>
      <c r="H244" s="15"/>
      <c r="I244" s="14"/>
    </row>
    <row r="245" spans="2:9" x14ac:dyDescent="0.2">
      <c r="B245" s="10"/>
      <c r="C245" s="10"/>
      <c r="D245" s="11"/>
      <c r="E245" s="11"/>
      <c r="F245" s="15"/>
      <c r="G245" s="15"/>
      <c r="H245" s="15"/>
      <c r="I245" s="14"/>
    </row>
    <row r="246" spans="2:9" x14ac:dyDescent="0.2">
      <c r="B246" s="10"/>
      <c r="C246" s="10"/>
      <c r="D246" s="11"/>
      <c r="E246" s="11"/>
      <c r="F246" s="15"/>
      <c r="G246" s="15"/>
      <c r="H246" s="15"/>
      <c r="I246" s="14"/>
    </row>
    <row r="247" spans="2:9" x14ac:dyDescent="0.2">
      <c r="B247" s="10"/>
      <c r="C247" s="10"/>
      <c r="D247" s="11"/>
      <c r="E247" s="11"/>
      <c r="F247" s="15"/>
      <c r="G247" s="15"/>
      <c r="H247" s="15"/>
      <c r="I247" s="14"/>
    </row>
    <row r="248" spans="2:9" x14ac:dyDescent="0.2">
      <c r="B248" s="10"/>
      <c r="C248" s="10"/>
      <c r="D248" s="11"/>
      <c r="E248" s="11"/>
      <c r="F248" s="15"/>
      <c r="G248" s="15"/>
      <c r="H248" s="15"/>
      <c r="I248" s="14"/>
    </row>
    <row r="249" spans="2:9" x14ac:dyDescent="0.2">
      <c r="B249" s="10"/>
      <c r="C249" s="10"/>
      <c r="D249" s="11"/>
      <c r="E249" s="11"/>
      <c r="F249" s="15"/>
      <c r="G249" s="15"/>
      <c r="H249" s="15"/>
      <c r="I249" s="14"/>
    </row>
    <row r="250" spans="2:9" x14ac:dyDescent="0.2">
      <c r="B250" s="10"/>
      <c r="C250" s="10"/>
      <c r="D250" s="11"/>
      <c r="E250" s="11"/>
      <c r="F250" s="15"/>
      <c r="G250" s="15"/>
      <c r="H250" s="15"/>
      <c r="I250" s="14"/>
    </row>
    <row r="251" spans="2:9" x14ac:dyDescent="0.2">
      <c r="B251" s="10"/>
      <c r="C251" s="10"/>
      <c r="D251" s="11"/>
      <c r="E251" s="11"/>
      <c r="F251" s="15"/>
      <c r="G251" s="15"/>
      <c r="H251" s="15"/>
      <c r="I251" s="14"/>
    </row>
    <row r="252" spans="2:9" x14ac:dyDescent="0.2">
      <c r="B252" s="10"/>
      <c r="C252" s="10"/>
      <c r="D252" s="11"/>
      <c r="E252" s="11"/>
      <c r="F252" s="15"/>
      <c r="G252" s="15"/>
      <c r="H252" s="15"/>
      <c r="I252" s="14"/>
    </row>
    <row r="253" spans="2:9" x14ac:dyDescent="0.2">
      <c r="B253" s="10"/>
      <c r="C253" s="10"/>
      <c r="D253" s="11"/>
      <c r="E253" s="11"/>
      <c r="F253" s="15"/>
      <c r="G253" s="15"/>
      <c r="H253" s="15"/>
      <c r="I253" s="14"/>
    </row>
    <row r="254" spans="2:9" x14ac:dyDescent="0.2">
      <c r="B254" s="10"/>
      <c r="C254" s="10"/>
      <c r="D254" s="11"/>
      <c r="E254" s="11"/>
      <c r="F254" s="15"/>
      <c r="G254" s="15"/>
      <c r="H254" s="15"/>
      <c r="I254" s="14"/>
    </row>
    <row r="255" spans="2:9" x14ac:dyDescent="0.2">
      <c r="B255" s="10"/>
      <c r="C255" s="10"/>
      <c r="D255" s="11"/>
      <c r="E255" s="11"/>
      <c r="F255" s="15"/>
      <c r="G255" s="15"/>
      <c r="H255" s="15"/>
      <c r="I255" s="14"/>
    </row>
    <row r="256" spans="2:9" x14ac:dyDescent="0.2">
      <c r="B256" s="10"/>
      <c r="C256" s="10"/>
      <c r="D256" s="11"/>
      <c r="E256" s="11"/>
      <c r="F256" s="15"/>
      <c r="G256" s="15"/>
      <c r="H256" s="15"/>
      <c r="I256" s="14"/>
    </row>
    <row r="257" spans="2:9" x14ac:dyDescent="0.2">
      <c r="B257" s="10"/>
      <c r="C257" s="10"/>
      <c r="D257" s="11"/>
      <c r="E257" s="11"/>
      <c r="F257" s="15"/>
      <c r="G257" s="15"/>
      <c r="H257" s="15"/>
      <c r="I257" s="14"/>
    </row>
    <row r="258" spans="2:9" x14ac:dyDescent="0.2">
      <c r="B258" s="10"/>
      <c r="C258" s="10"/>
      <c r="D258" s="11"/>
      <c r="E258" s="11"/>
      <c r="F258" s="15"/>
      <c r="G258" s="15"/>
      <c r="H258" s="15"/>
      <c r="I258" s="14"/>
    </row>
    <row r="259" spans="2:9" x14ac:dyDescent="0.2">
      <c r="B259" s="10"/>
      <c r="C259" s="10"/>
      <c r="D259" s="11"/>
      <c r="E259" s="11"/>
      <c r="F259" s="15"/>
      <c r="G259" s="15"/>
      <c r="H259" s="15"/>
      <c r="I259" s="14"/>
    </row>
    <row r="260" spans="2:9" x14ac:dyDescent="0.2">
      <c r="B260" s="10"/>
      <c r="C260" s="10"/>
      <c r="D260" s="11"/>
      <c r="E260" s="11"/>
      <c r="F260" s="15"/>
      <c r="G260" s="15"/>
      <c r="H260" s="15"/>
      <c r="I260" s="14"/>
    </row>
    <row r="261" spans="2:9" x14ac:dyDescent="0.2">
      <c r="B261" s="10"/>
      <c r="C261" s="10"/>
      <c r="D261" s="11"/>
      <c r="E261" s="11"/>
      <c r="F261" s="15"/>
      <c r="G261" s="15"/>
      <c r="H261" s="15"/>
      <c r="I261" s="14"/>
    </row>
    <row r="262" spans="2:9" x14ac:dyDescent="0.2">
      <c r="B262" s="10"/>
      <c r="C262" s="10"/>
      <c r="D262" s="11"/>
      <c r="E262" s="11"/>
      <c r="F262" s="15"/>
      <c r="G262" s="15"/>
      <c r="H262" s="15"/>
      <c r="I262" s="14"/>
    </row>
    <row r="263" spans="2:9" x14ac:dyDescent="0.2">
      <c r="B263" s="10"/>
      <c r="C263" s="10"/>
      <c r="D263" s="11"/>
      <c r="E263" s="11"/>
      <c r="F263" s="15"/>
      <c r="G263" s="15"/>
      <c r="H263" s="15"/>
      <c r="I263" s="14"/>
    </row>
    <row r="264" spans="2:9" x14ac:dyDescent="0.2">
      <c r="B264" s="10"/>
      <c r="C264" s="10"/>
      <c r="D264" s="11"/>
      <c r="E264" s="11"/>
      <c r="F264" s="15"/>
      <c r="G264" s="15"/>
      <c r="H264" s="15"/>
      <c r="I264" s="14"/>
    </row>
    <row r="265" spans="2:9" x14ac:dyDescent="0.2">
      <c r="B265" s="10"/>
      <c r="C265" s="10"/>
      <c r="D265" s="11"/>
      <c r="E265" s="11"/>
      <c r="F265" s="15"/>
      <c r="G265" s="15"/>
      <c r="H265" s="15"/>
      <c r="I265" s="14"/>
    </row>
    <row r="266" spans="2:9" x14ac:dyDescent="0.2">
      <c r="B266" s="10"/>
      <c r="C266" s="10"/>
      <c r="D266" s="11"/>
      <c r="E266" s="11"/>
      <c r="F266" s="15"/>
      <c r="G266" s="15"/>
      <c r="H266" s="15"/>
      <c r="I266" s="14"/>
    </row>
    <row r="267" spans="2:9" x14ac:dyDescent="0.2">
      <c r="B267" s="10"/>
      <c r="C267" s="10"/>
      <c r="D267" s="11"/>
      <c r="E267" s="11"/>
      <c r="F267" s="15"/>
      <c r="G267" s="15"/>
      <c r="H267" s="15"/>
      <c r="I267" s="14"/>
    </row>
    <row r="268" spans="2:9" x14ac:dyDescent="0.2">
      <c r="B268" s="10"/>
      <c r="C268" s="10"/>
      <c r="D268" s="11"/>
      <c r="E268" s="11"/>
      <c r="F268" s="15"/>
      <c r="G268" s="15"/>
      <c r="H268" s="15"/>
      <c r="I268" s="14"/>
    </row>
    <row r="269" spans="2:9" x14ac:dyDescent="0.2">
      <c r="B269" s="10"/>
      <c r="C269" s="10"/>
      <c r="D269" s="11"/>
      <c r="E269" s="11"/>
      <c r="F269" s="15"/>
      <c r="G269" s="15"/>
      <c r="H269" s="15"/>
      <c r="I269" s="14"/>
    </row>
    <row r="270" spans="2:9" x14ac:dyDescent="0.2">
      <c r="B270" s="10"/>
      <c r="C270" s="10"/>
      <c r="D270" s="11"/>
      <c r="E270" s="11"/>
      <c r="F270" s="15"/>
      <c r="G270" s="15"/>
      <c r="H270" s="15"/>
      <c r="I270" s="14"/>
    </row>
    <row r="271" spans="2:9" x14ac:dyDescent="0.2">
      <c r="B271" s="10"/>
      <c r="C271" s="10"/>
      <c r="D271" s="11"/>
      <c r="E271" s="11"/>
      <c r="F271" s="15"/>
      <c r="G271" s="15"/>
      <c r="H271" s="15"/>
      <c r="I271" s="14"/>
    </row>
    <row r="272" spans="2:9" x14ac:dyDescent="0.2">
      <c r="B272" s="10"/>
      <c r="C272" s="10"/>
      <c r="D272" s="11"/>
      <c r="E272" s="11"/>
      <c r="F272" s="15"/>
      <c r="G272" s="15"/>
      <c r="H272" s="15"/>
      <c r="I272" s="14"/>
    </row>
    <row r="273" spans="2:9" x14ac:dyDescent="0.2">
      <c r="B273" s="10"/>
      <c r="C273" s="10"/>
      <c r="D273" s="11"/>
      <c r="E273" s="11"/>
      <c r="F273" s="15"/>
      <c r="G273" s="15"/>
      <c r="H273" s="15"/>
      <c r="I273" s="14"/>
    </row>
    <row r="274" spans="2:9" x14ac:dyDescent="0.2">
      <c r="B274" s="10"/>
      <c r="C274" s="10"/>
      <c r="D274" s="11"/>
      <c r="E274" s="11"/>
      <c r="F274" s="15"/>
      <c r="G274" s="15"/>
      <c r="H274" s="15"/>
      <c r="I274" s="14"/>
    </row>
    <row r="275" spans="2:9" x14ac:dyDescent="0.2">
      <c r="B275" s="10"/>
      <c r="C275" s="10"/>
      <c r="D275" s="11"/>
      <c r="E275" s="11"/>
      <c r="F275" s="15"/>
      <c r="G275" s="15"/>
      <c r="H275" s="15"/>
      <c r="I275" s="14"/>
    </row>
    <row r="276" spans="2:9" x14ac:dyDescent="0.2">
      <c r="B276" s="10"/>
      <c r="C276" s="10"/>
      <c r="D276" s="11"/>
      <c r="E276" s="11"/>
      <c r="F276" s="15"/>
      <c r="G276" s="15"/>
      <c r="H276" s="15"/>
      <c r="I276" s="14"/>
    </row>
    <row r="277" spans="2:9" x14ac:dyDescent="0.2">
      <c r="B277" s="10"/>
      <c r="C277" s="10"/>
      <c r="D277" s="11"/>
      <c r="E277" s="11"/>
      <c r="F277" s="15"/>
      <c r="G277" s="15"/>
      <c r="H277" s="15"/>
      <c r="I277" s="14"/>
    </row>
    <row r="278" spans="2:9" x14ac:dyDescent="0.2">
      <c r="B278" s="10"/>
      <c r="C278" s="10"/>
      <c r="D278" s="11"/>
      <c r="E278" s="11"/>
      <c r="F278" s="15"/>
      <c r="G278" s="15"/>
      <c r="H278" s="15"/>
      <c r="I278" s="14"/>
    </row>
    <row r="279" spans="2:9" x14ac:dyDescent="0.2">
      <c r="B279" s="10"/>
      <c r="C279" s="10"/>
      <c r="D279" s="11"/>
      <c r="E279" s="11"/>
      <c r="F279" s="15"/>
      <c r="G279" s="15"/>
      <c r="H279" s="15"/>
      <c r="I279" s="14"/>
    </row>
    <row r="280" spans="2:9" x14ac:dyDescent="0.2">
      <c r="B280" s="10"/>
      <c r="C280" s="10"/>
      <c r="D280" s="11"/>
      <c r="E280" s="11"/>
      <c r="F280" s="15"/>
      <c r="G280" s="15"/>
      <c r="H280" s="15"/>
      <c r="I280" s="14"/>
    </row>
    <row r="281" spans="2:9" x14ac:dyDescent="0.2">
      <c r="B281" s="10"/>
      <c r="C281" s="10"/>
      <c r="D281" s="11"/>
      <c r="E281" s="11"/>
      <c r="F281" s="15"/>
      <c r="G281" s="15"/>
      <c r="H281" s="15"/>
      <c r="I281" s="14"/>
    </row>
    <row r="282" spans="2:9" x14ac:dyDescent="0.2">
      <c r="B282" s="10"/>
      <c r="C282" s="10"/>
      <c r="D282" s="11"/>
      <c r="E282" s="11"/>
      <c r="F282" s="15"/>
      <c r="G282" s="15"/>
      <c r="H282" s="15"/>
      <c r="I282" s="14"/>
    </row>
    <row r="283" spans="2:9" x14ac:dyDescent="0.2">
      <c r="B283" s="10"/>
      <c r="C283" s="10"/>
      <c r="D283" s="11"/>
      <c r="E283" s="11"/>
      <c r="F283" s="15"/>
      <c r="G283" s="15"/>
      <c r="H283" s="15"/>
      <c r="I283" s="14"/>
    </row>
    <row r="284" spans="2:9" x14ac:dyDescent="0.2">
      <c r="B284" s="10"/>
      <c r="C284" s="10"/>
      <c r="D284" s="11"/>
      <c r="E284" s="11"/>
      <c r="F284" s="15"/>
      <c r="G284" s="15"/>
      <c r="H284" s="15"/>
      <c r="I284" s="14"/>
    </row>
    <row r="285" spans="2:9" x14ac:dyDescent="0.2">
      <c r="B285" s="10"/>
      <c r="C285" s="10"/>
      <c r="D285" s="11"/>
      <c r="E285" s="11"/>
      <c r="F285" s="15"/>
      <c r="G285" s="15"/>
      <c r="H285" s="15"/>
      <c r="I285" s="14"/>
    </row>
    <row r="286" spans="2:9" x14ac:dyDescent="0.2">
      <c r="B286" s="10"/>
      <c r="C286" s="10"/>
      <c r="D286" s="11"/>
      <c r="E286" s="11"/>
      <c r="F286" s="15"/>
      <c r="G286" s="15"/>
      <c r="H286" s="15"/>
      <c r="I286" s="14"/>
    </row>
    <row r="287" spans="2:9" x14ac:dyDescent="0.2">
      <c r="B287" s="10"/>
      <c r="C287" s="10"/>
      <c r="D287" s="11"/>
      <c r="E287" s="11"/>
      <c r="F287" s="15"/>
      <c r="G287" s="15"/>
      <c r="H287" s="15"/>
      <c r="I287" s="14"/>
    </row>
    <row r="288" spans="2:9" x14ac:dyDescent="0.2">
      <c r="B288" s="10"/>
      <c r="C288" s="10"/>
      <c r="D288" s="11"/>
      <c r="E288" s="11"/>
      <c r="F288" s="15"/>
      <c r="G288" s="15"/>
      <c r="H288" s="15"/>
      <c r="I288" s="14"/>
    </row>
    <row r="289" spans="2:9" x14ac:dyDescent="0.2">
      <c r="B289" s="10"/>
      <c r="C289" s="10"/>
      <c r="D289" s="17"/>
      <c r="E289" s="17"/>
      <c r="F289" s="15"/>
      <c r="G289" s="15"/>
      <c r="H289" s="15"/>
      <c r="I289" s="14"/>
    </row>
    <row r="290" spans="2:9" x14ac:dyDescent="0.2">
      <c r="B290" s="10"/>
      <c r="C290" s="10"/>
      <c r="D290" s="11"/>
      <c r="E290" s="11"/>
      <c r="F290" s="15"/>
      <c r="G290" s="15"/>
      <c r="H290" s="15"/>
      <c r="I290" s="14"/>
    </row>
    <row r="291" spans="2:9" x14ac:dyDescent="0.2">
      <c r="B291" s="10"/>
      <c r="C291" s="10"/>
      <c r="D291" s="11"/>
      <c r="E291" s="11"/>
      <c r="F291" s="15"/>
      <c r="G291" s="15"/>
      <c r="H291" s="15"/>
      <c r="I291" s="14"/>
    </row>
    <row r="292" spans="2:9" x14ac:dyDescent="0.2">
      <c r="B292" s="10"/>
      <c r="C292" s="10"/>
      <c r="D292" s="11"/>
      <c r="E292" s="11"/>
      <c r="F292" s="15"/>
      <c r="G292" s="15"/>
      <c r="H292" s="15"/>
      <c r="I292" s="14"/>
    </row>
    <row r="293" spans="2:9" x14ac:dyDescent="0.2">
      <c r="B293" s="10"/>
      <c r="C293" s="10"/>
      <c r="D293" s="11"/>
      <c r="E293" s="11"/>
      <c r="F293" s="15"/>
      <c r="G293" s="15"/>
      <c r="H293" s="15"/>
      <c r="I293" s="14"/>
    </row>
    <row r="294" spans="2:9" x14ac:dyDescent="0.2">
      <c r="B294" s="10"/>
      <c r="C294" s="10"/>
      <c r="D294" s="11"/>
      <c r="E294" s="11"/>
      <c r="F294" s="15"/>
      <c r="G294" s="15"/>
      <c r="H294" s="15"/>
      <c r="I294" s="14"/>
    </row>
    <row r="295" spans="2:9" x14ac:dyDescent="0.2">
      <c r="B295" s="10"/>
      <c r="C295" s="10"/>
      <c r="D295" s="11"/>
      <c r="E295" s="11"/>
      <c r="F295" s="15"/>
      <c r="G295" s="15"/>
      <c r="H295" s="15"/>
      <c r="I295" s="14"/>
    </row>
    <row r="296" spans="2:9" x14ac:dyDescent="0.2">
      <c r="B296" s="10"/>
      <c r="C296" s="10"/>
      <c r="D296" s="11"/>
      <c r="E296" s="11"/>
      <c r="F296" s="15"/>
      <c r="G296" s="15"/>
      <c r="H296" s="15"/>
      <c r="I296" s="14"/>
    </row>
    <row r="297" spans="2:9" x14ac:dyDescent="0.2">
      <c r="B297" s="10"/>
      <c r="C297" s="10"/>
      <c r="D297" s="11"/>
      <c r="E297" s="11"/>
      <c r="F297" s="15"/>
      <c r="G297" s="15"/>
      <c r="H297" s="15"/>
      <c r="I297" s="14"/>
    </row>
    <row r="298" spans="2:9" x14ac:dyDescent="0.2">
      <c r="B298" s="10"/>
      <c r="C298" s="10"/>
      <c r="D298" s="11"/>
      <c r="E298" s="11"/>
      <c r="F298" s="15"/>
      <c r="G298" s="15"/>
      <c r="H298" s="15"/>
      <c r="I298" s="14"/>
    </row>
    <row r="299" spans="2:9" x14ac:dyDescent="0.2">
      <c r="B299" s="10"/>
      <c r="C299" s="10"/>
      <c r="D299" s="11"/>
      <c r="E299" s="11"/>
      <c r="F299" s="15"/>
      <c r="G299" s="15"/>
      <c r="H299" s="15"/>
      <c r="I299" s="14"/>
    </row>
    <row r="300" spans="2:9" x14ac:dyDescent="0.2">
      <c r="B300" s="10"/>
      <c r="C300" s="10"/>
      <c r="D300" s="11"/>
      <c r="E300" s="11"/>
      <c r="F300" s="15"/>
      <c r="G300" s="15"/>
      <c r="H300" s="15"/>
      <c r="I300" s="14"/>
    </row>
    <row r="301" spans="2:9" x14ac:dyDescent="0.2">
      <c r="B301" s="10"/>
      <c r="C301" s="10"/>
      <c r="D301" s="11"/>
      <c r="E301" s="11"/>
      <c r="F301" s="15"/>
      <c r="G301" s="15"/>
      <c r="H301" s="15"/>
      <c r="I301" s="14"/>
    </row>
    <row r="302" spans="2:9" x14ac:dyDescent="0.2">
      <c r="B302" s="10"/>
      <c r="C302" s="10"/>
      <c r="D302" s="11"/>
      <c r="E302" s="11"/>
      <c r="F302" s="15"/>
      <c r="G302" s="15"/>
      <c r="H302" s="15"/>
      <c r="I302" s="14"/>
    </row>
    <row r="303" spans="2:9" x14ac:dyDescent="0.2">
      <c r="B303" s="10"/>
      <c r="C303" s="10"/>
      <c r="D303" s="11"/>
      <c r="E303" s="11"/>
      <c r="F303" s="15"/>
      <c r="G303" s="15"/>
      <c r="H303" s="15"/>
      <c r="I303" s="14"/>
    </row>
    <row r="304" spans="2:9" x14ac:dyDescent="0.2">
      <c r="B304" s="10"/>
      <c r="C304" s="10"/>
      <c r="D304" s="11"/>
      <c r="E304" s="11"/>
      <c r="F304" s="15"/>
      <c r="G304" s="15"/>
      <c r="H304" s="15"/>
      <c r="I304" s="14"/>
    </row>
    <row r="305" spans="2:9" x14ac:dyDescent="0.2">
      <c r="B305" s="10"/>
      <c r="C305" s="10"/>
      <c r="D305" s="11"/>
      <c r="E305" s="11"/>
      <c r="F305" s="15"/>
      <c r="G305" s="15"/>
      <c r="H305" s="15"/>
      <c r="I305" s="14"/>
    </row>
    <row r="306" spans="2:9" x14ac:dyDescent="0.2">
      <c r="B306" s="10"/>
      <c r="C306" s="10"/>
      <c r="D306" s="11"/>
      <c r="E306" s="11"/>
      <c r="F306" s="15"/>
      <c r="G306" s="15"/>
      <c r="H306" s="15"/>
      <c r="I306" s="14"/>
    </row>
    <row r="307" spans="2:9" x14ac:dyDescent="0.2">
      <c r="B307" s="10"/>
      <c r="C307" s="10"/>
      <c r="D307" s="11"/>
      <c r="E307" s="11"/>
      <c r="F307" s="15"/>
      <c r="G307" s="15"/>
      <c r="H307" s="15"/>
      <c r="I307" s="14"/>
    </row>
    <row r="308" spans="2:9" x14ac:dyDescent="0.2">
      <c r="B308" s="10"/>
      <c r="C308" s="10"/>
      <c r="D308" s="11"/>
      <c r="E308" s="11"/>
      <c r="F308" s="15"/>
      <c r="G308" s="15"/>
      <c r="H308" s="15"/>
      <c r="I308" s="14"/>
    </row>
    <row r="309" spans="2:9" x14ac:dyDescent="0.2">
      <c r="B309" s="10"/>
      <c r="C309" s="10"/>
      <c r="D309" s="11"/>
      <c r="E309" s="11"/>
      <c r="F309" s="15"/>
      <c r="G309" s="15"/>
      <c r="H309" s="15"/>
      <c r="I309" s="14"/>
    </row>
    <row r="310" spans="2:9" x14ac:dyDescent="0.2">
      <c r="B310" s="10"/>
      <c r="C310" s="10"/>
      <c r="D310" s="11"/>
      <c r="E310" s="11"/>
      <c r="F310" s="15"/>
      <c r="G310" s="15"/>
      <c r="H310" s="15"/>
      <c r="I310" s="14"/>
    </row>
    <row r="311" spans="2:9" x14ac:dyDescent="0.2">
      <c r="B311" s="10"/>
      <c r="C311" s="10"/>
      <c r="D311" s="11"/>
      <c r="E311" s="11"/>
      <c r="F311" s="15"/>
      <c r="G311" s="15"/>
      <c r="H311" s="15"/>
      <c r="I311" s="14"/>
    </row>
    <row r="312" spans="2:9" x14ac:dyDescent="0.2">
      <c r="B312" s="10"/>
      <c r="C312" s="10"/>
      <c r="D312" s="11"/>
      <c r="E312" s="11"/>
      <c r="F312" s="15"/>
      <c r="G312" s="15"/>
      <c r="H312" s="15"/>
      <c r="I312" s="14"/>
    </row>
    <row r="313" spans="2:9" x14ac:dyDescent="0.2">
      <c r="B313" s="10"/>
      <c r="C313" s="10"/>
      <c r="D313" s="11"/>
      <c r="E313" s="11"/>
      <c r="F313" s="15"/>
      <c r="G313" s="15"/>
      <c r="H313" s="15"/>
      <c r="I313" s="14"/>
    </row>
    <row r="314" spans="2:9" x14ac:dyDescent="0.2">
      <c r="B314" s="10"/>
      <c r="C314" s="10"/>
      <c r="D314" s="11"/>
      <c r="E314" s="11"/>
      <c r="F314" s="15"/>
      <c r="G314" s="15"/>
      <c r="H314" s="15"/>
      <c r="I314" s="14"/>
    </row>
    <row r="315" spans="2:9" x14ac:dyDescent="0.2">
      <c r="B315" s="10"/>
      <c r="C315" s="10"/>
      <c r="D315" s="11"/>
      <c r="E315" s="11"/>
      <c r="F315" s="15"/>
      <c r="G315" s="15"/>
      <c r="H315" s="15"/>
      <c r="I315" s="14"/>
    </row>
    <row r="316" spans="2:9" x14ac:dyDescent="0.2">
      <c r="B316" s="10"/>
      <c r="C316" s="10"/>
      <c r="D316" s="11"/>
      <c r="E316" s="11"/>
      <c r="F316" s="15"/>
      <c r="G316" s="15"/>
      <c r="H316" s="15"/>
      <c r="I316" s="14"/>
    </row>
    <row r="317" spans="2:9" x14ac:dyDescent="0.2">
      <c r="B317" s="10"/>
      <c r="C317" s="10"/>
      <c r="D317" s="11"/>
      <c r="E317" s="11"/>
      <c r="F317" s="15"/>
      <c r="G317" s="15"/>
      <c r="H317" s="15"/>
      <c r="I317" s="14"/>
    </row>
    <row r="318" spans="2:9" x14ac:dyDescent="0.2">
      <c r="B318" s="10"/>
      <c r="C318" s="10"/>
      <c r="D318" s="11"/>
      <c r="E318" s="11"/>
      <c r="F318" s="15"/>
      <c r="G318" s="15"/>
      <c r="H318" s="15"/>
      <c r="I318" s="14"/>
    </row>
    <row r="319" spans="2:9" x14ac:dyDescent="0.2">
      <c r="B319" s="10"/>
      <c r="C319" s="10"/>
      <c r="D319" s="11"/>
      <c r="E319" s="11"/>
      <c r="F319" s="15"/>
      <c r="G319" s="15"/>
      <c r="H319" s="15"/>
      <c r="I319" s="14"/>
    </row>
    <row r="320" spans="2:9" x14ac:dyDescent="0.2">
      <c r="B320" s="10"/>
      <c r="C320" s="10"/>
      <c r="D320" s="11"/>
      <c r="E320" s="11"/>
      <c r="F320" s="15"/>
      <c r="G320" s="15"/>
      <c r="H320" s="15"/>
      <c r="I320" s="14"/>
    </row>
    <row r="321" spans="2:9" x14ac:dyDescent="0.2">
      <c r="B321" s="10"/>
      <c r="C321" s="10"/>
      <c r="D321" s="11"/>
      <c r="E321" s="11"/>
      <c r="F321" s="15"/>
      <c r="G321" s="15"/>
      <c r="H321" s="15"/>
      <c r="I321" s="14"/>
    </row>
    <row r="322" spans="2:9" x14ac:dyDescent="0.2">
      <c r="B322" s="10"/>
      <c r="C322" s="10"/>
      <c r="D322" s="11"/>
      <c r="E322" s="11"/>
      <c r="F322" s="15"/>
      <c r="G322" s="15"/>
      <c r="H322" s="15"/>
      <c r="I322" s="14"/>
    </row>
    <row r="323" spans="2:9" x14ac:dyDescent="0.2">
      <c r="B323" s="10"/>
      <c r="C323" s="10"/>
      <c r="D323" s="11"/>
      <c r="E323" s="11"/>
      <c r="F323" s="15"/>
      <c r="G323" s="15"/>
      <c r="H323" s="15"/>
      <c r="I323" s="14"/>
    </row>
    <row r="324" spans="2:9" x14ac:dyDescent="0.2">
      <c r="B324" s="10"/>
      <c r="C324" s="10"/>
      <c r="D324" s="11"/>
      <c r="E324" s="11"/>
      <c r="F324" s="15"/>
      <c r="G324" s="15"/>
      <c r="H324" s="15"/>
      <c r="I324" s="14"/>
    </row>
    <row r="325" spans="2:9" x14ac:dyDescent="0.2">
      <c r="B325" s="10"/>
      <c r="C325" s="10"/>
      <c r="D325" s="11"/>
      <c r="E325" s="11"/>
      <c r="F325" s="15"/>
      <c r="G325" s="15"/>
      <c r="H325" s="15"/>
      <c r="I325" s="14"/>
    </row>
    <row r="326" spans="2:9" x14ac:dyDescent="0.2">
      <c r="B326" s="10"/>
      <c r="C326" s="10"/>
      <c r="D326" s="11"/>
      <c r="E326" s="11"/>
      <c r="F326" s="15"/>
      <c r="G326" s="15"/>
      <c r="H326" s="15"/>
      <c r="I326" s="14"/>
    </row>
    <row r="327" spans="2:9" x14ac:dyDescent="0.2">
      <c r="B327" s="10"/>
      <c r="C327" s="10"/>
      <c r="D327" s="11"/>
      <c r="E327" s="11"/>
      <c r="F327" s="15"/>
      <c r="G327" s="15"/>
      <c r="H327" s="15"/>
      <c r="I327" s="14"/>
    </row>
    <row r="328" spans="2:9" x14ac:dyDescent="0.2">
      <c r="B328" s="10"/>
      <c r="C328" s="10"/>
      <c r="D328" s="11"/>
      <c r="E328" s="11"/>
      <c r="F328" s="15"/>
      <c r="G328" s="15"/>
      <c r="H328" s="15"/>
      <c r="I328" s="14"/>
    </row>
    <row r="329" spans="2:9" x14ac:dyDescent="0.2">
      <c r="B329" s="10"/>
      <c r="C329" s="10"/>
      <c r="D329" s="11"/>
      <c r="E329" s="11"/>
      <c r="F329" s="15"/>
      <c r="G329" s="15"/>
      <c r="H329" s="15"/>
      <c r="I329" s="14"/>
    </row>
    <row r="330" spans="2:9" x14ac:dyDescent="0.2">
      <c r="B330" s="10"/>
      <c r="C330" s="10"/>
      <c r="D330" s="11"/>
      <c r="E330" s="11"/>
      <c r="F330" s="15"/>
      <c r="G330" s="15"/>
      <c r="H330" s="15"/>
      <c r="I330" s="14"/>
    </row>
    <row r="331" spans="2:9" x14ac:dyDescent="0.2">
      <c r="B331" s="10"/>
      <c r="C331" s="10"/>
      <c r="D331" s="11"/>
      <c r="E331" s="11"/>
      <c r="F331" s="15"/>
      <c r="G331" s="15"/>
      <c r="H331" s="15"/>
      <c r="I331" s="14"/>
    </row>
    <row r="332" spans="2:9" x14ac:dyDescent="0.2">
      <c r="B332" s="10"/>
      <c r="C332" s="10"/>
      <c r="D332" s="11"/>
      <c r="E332" s="11"/>
      <c r="F332" s="15"/>
      <c r="G332" s="15"/>
      <c r="H332" s="15"/>
      <c r="I332" s="14"/>
    </row>
    <row r="333" spans="2:9" x14ac:dyDescent="0.2">
      <c r="B333" s="10"/>
      <c r="C333" s="10"/>
      <c r="D333" s="11"/>
      <c r="E333" s="11"/>
      <c r="F333" s="15"/>
      <c r="G333" s="15"/>
      <c r="H333" s="15"/>
      <c r="I333" s="14"/>
    </row>
    <row r="334" spans="2:9" x14ac:dyDescent="0.2">
      <c r="B334" s="10"/>
      <c r="C334" s="10"/>
      <c r="D334" s="11"/>
      <c r="E334" s="11"/>
      <c r="F334" s="15"/>
      <c r="G334" s="15"/>
      <c r="H334" s="15"/>
      <c r="I334" s="14"/>
    </row>
    <row r="335" spans="2:9" x14ac:dyDescent="0.2">
      <c r="B335" s="10"/>
      <c r="C335" s="10"/>
      <c r="D335" s="11"/>
      <c r="E335" s="11"/>
      <c r="F335" s="15"/>
      <c r="G335" s="15"/>
      <c r="H335" s="15"/>
      <c r="I335" s="14"/>
    </row>
    <row r="336" spans="2:9" x14ac:dyDescent="0.2">
      <c r="B336" s="10"/>
      <c r="C336" s="10"/>
      <c r="D336" s="11"/>
      <c r="E336" s="11"/>
      <c r="F336" s="15"/>
      <c r="G336" s="15"/>
      <c r="H336" s="15"/>
      <c r="I336" s="14"/>
    </row>
    <row r="337" spans="2:9" x14ac:dyDescent="0.2">
      <c r="B337" s="10"/>
      <c r="C337" s="10"/>
      <c r="D337" s="11"/>
      <c r="E337" s="11"/>
      <c r="F337" s="15"/>
      <c r="G337" s="15"/>
      <c r="H337" s="15"/>
      <c r="I337" s="14"/>
    </row>
    <row r="338" spans="2:9" x14ac:dyDescent="0.2">
      <c r="B338" s="10"/>
      <c r="C338" s="10"/>
      <c r="D338" s="11"/>
      <c r="E338" s="11"/>
      <c r="F338" s="15"/>
      <c r="G338" s="15"/>
      <c r="H338" s="15"/>
      <c r="I338" s="14"/>
    </row>
    <row r="339" spans="2:9" x14ac:dyDescent="0.2">
      <c r="B339" s="10"/>
      <c r="C339" s="10"/>
      <c r="D339" s="11"/>
      <c r="E339" s="11"/>
      <c r="F339" s="15"/>
      <c r="G339" s="15"/>
      <c r="H339" s="15"/>
      <c r="I339" s="14"/>
    </row>
    <row r="340" spans="2:9" x14ac:dyDescent="0.2">
      <c r="B340" s="10"/>
      <c r="C340" s="10"/>
      <c r="D340" s="11"/>
      <c r="E340" s="11"/>
      <c r="F340" s="15"/>
      <c r="G340" s="15"/>
      <c r="H340" s="15"/>
      <c r="I340" s="14"/>
    </row>
    <row r="341" spans="2:9" x14ac:dyDescent="0.2">
      <c r="B341" s="10"/>
      <c r="C341" s="10"/>
      <c r="D341" s="11"/>
      <c r="E341" s="11"/>
      <c r="F341" s="15"/>
      <c r="G341" s="15"/>
      <c r="H341" s="15"/>
      <c r="I341" s="14"/>
    </row>
    <row r="342" spans="2:9" x14ac:dyDescent="0.2">
      <c r="B342" s="10"/>
      <c r="C342" s="10"/>
      <c r="D342" s="11"/>
      <c r="E342" s="11"/>
      <c r="F342" s="15"/>
      <c r="G342" s="15"/>
      <c r="H342" s="15"/>
      <c r="I342" s="14"/>
    </row>
    <row r="343" spans="2:9" x14ac:dyDescent="0.2">
      <c r="B343" s="10"/>
      <c r="C343" s="10"/>
      <c r="D343" s="11"/>
      <c r="E343" s="11"/>
      <c r="F343" s="15"/>
      <c r="G343" s="15"/>
      <c r="H343" s="15"/>
      <c r="I343" s="14"/>
    </row>
    <row r="344" spans="2:9" x14ac:dyDescent="0.2">
      <c r="B344" s="10"/>
      <c r="C344" s="10"/>
      <c r="D344" s="11"/>
      <c r="E344" s="11"/>
      <c r="F344" s="15"/>
      <c r="G344" s="15"/>
      <c r="H344" s="15"/>
      <c r="I344" s="14"/>
    </row>
    <row r="345" spans="2:9" x14ac:dyDescent="0.2">
      <c r="B345" s="10"/>
      <c r="C345" s="10"/>
      <c r="D345" s="11"/>
      <c r="E345" s="11"/>
      <c r="F345" s="15"/>
      <c r="G345" s="15"/>
      <c r="H345" s="15"/>
      <c r="I345" s="14"/>
    </row>
    <row r="346" spans="2:9" x14ac:dyDescent="0.2">
      <c r="B346" s="10"/>
      <c r="C346" s="10"/>
      <c r="D346" s="11"/>
      <c r="E346" s="11"/>
      <c r="F346" s="15"/>
      <c r="G346" s="15"/>
      <c r="H346" s="15"/>
      <c r="I346" s="14"/>
    </row>
    <row r="347" spans="2:9" x14ac:dyDescent="0.2">
      <c r="B347" s="10"/>
      <c r="C347" s="10"/>
      <c r="D347" s="11"/>
      <c r="E347" s="11"/>
      <c r="F347" s="15"/>
      <c r="G347" s="15"/>
      <c r="H347" s="15"/>
      <c r="I347" s="14"/>
    </row>
    <row r="348" spans="2:9" x14ac:dyDescent="0.2">
      <c r="B348" s="10"/>
      <c r="C348" s="10"/>
      <c r="D348" s="11"/>
      <c r="E348" s="11"/>
      <c r="F348" s="15"/>
      <c r="G348" s="15"/>
      <c r="H348" s="15"/>
      <c r="I348" s="14"/>
    </row>
    <row r="349" spans="2:9" x14ac:dyDescent="0.2">
      <c r="B349" s="10"/>
      <c r="C349" s="10"/>
      <c r="D349" s="11"/>
      <c r="E349" s="11"/>
      <c r="F349" s="15"/>
      <c r="G349" s="15"/>
      <c r="H349" s="15"/>
      <c r="I349" s="14"/>
    </row>
    <row r="350" spans="2:9" x14ac:dyDescent="0.2">
      <c r="B350" s="10"/>
      <c r="C350" s="10"/>
      <c r="D350" s="11"/>
      <c r="E350" s="11"/>
      <c r="F350" s="15"/>
      <c r="G350" s="15"/>
      <c r="H350" s="15"/>
      <c r="I350" s="14"/>
    </row>
    <row r="351" spans="2:9" x14ac:dyDescent="0.2">
      <c r="B351" s="10"/>
      <c r="C351" s="10"/>
      <c r="D351" s="11"/>
      <c r="E351" s="11"/>
      <c r="F351" s="15"/>
      <c r="G351" s="15"/>
      <c r="H351" s="15"/>
      <c r="I351" s="14"/>
    </row>
    <row r="352" spans="2:9" x14ac:dyDescent="0.2">
      <c r="B352" s="10"/>
      <c r="C352" s="10"/>
      <c r="D352" s="11"/>
      <c r="E352" s="11"/>
      <c r="F352" s="15"/>
      <c r="G352" s="15"/>
      <c r="H352" s="15"/>
      <c r="I352" s="14"/>
    </row>
    <row r="353" spans="2:9" x14ac:dyDescent="0.2">
      <c r="B353" s="10"/>
      <c r="C353" s="10"/>
      <c r="D353" s="11"/>
      <c r="E353" s="11"/>
      <c r="F353" s="15"/>
      <c r="G353" s="15"/>
      <c r="H353" s="15"/>
      <c r="I353" s="14"/>
    </row>
    <row r="354" spans="2:9" x14ac:dyDescent="0.2">
      <c r="B354" s="10"/>
      <c r="C354" s="10"/>
      <c r="D354" s="11"/>
      <c r="E354" s="11"/>
      <c r="F354" s="15"/>
      <c r="G354" s="15"/>
      <c r="H354" s="15"/>
      <c r="I354" s="14"/>
    </row>
    <row r="355" spans="2:9" x14ac:dyDescent="0.2">
      <c r="B355" s="10"/>
      <c r="C355" s="10"/>
      <c r="D355" s="11"/>
      <c r="E355" s="11"/>
      <c r="F355" s="15"/>
      <c r="G355" s="15"/>
      <c r="H355" s="15"/>
      <c r="I355" s="14"/>
    </row>
    <row r="356" spans="2:9" x14ac:dyDescent="0.2">
      <c r="B356" s="10"/>
      <c r="C356" s="10"/>
      <c r="D356" s="11"/>
      <c r="E356" s="11"/>
      <c r="F356" s="15"/>
      <c r="G356" s="15"/>
      <c r="H356" s="15"/>
      <c r="I356" s="14"/>
    </row>
    <row r="357" spans="2:9" x14ac:dyDescent="0.2">
      <c r="B357" s="10"/>
      <c r="C357" s="10"/>
      <c r="D357" s="11"/>
      <c r="E357" s="11"/>
      <c r="F357" s="15"/>
      <c r="G357" s="15"/>
      <c r="H357" s="15"/>
      <c r="I357" s="14"/>
    </row>
    <row r="358" spans="2:9" x14ac:dyDescent="0.2">
      <c r="B358" s="10"/>
      <c r="C358" s="10"/>
      <c r="D358" s="11"/>
      <c r="E358" s="11"/>
      <c r="F358" s="15"/>
      <c r="G358" s="15"/>
      <c r="H358" s="15"/>
      <c r="I358" s="14"/>
    </row>
    <row r="359" spans="2:9" x14ac:dyDescent="0.2">
      <c r="B359" s="10"/>
      <c r="C359" s="10"/>
      <c r="D359" s="11"/>
      <c r="E359" s="11"/>
      <c r="F359" s="15"/>
      <c r="G359" s="15"/>
      <c r="H359" s="15"/>
      <c r="I359" s="14"/>
    </row>
    <row r="360" spans="2:9" x14ac:dyDescent="0.2">
      <c r="B360" s="10"/>
      <c r="C360" s="10"/>
      <c r="D360" s="11"/>
      <c r="E360" s="11"/>
      <c r="F360" s="15"/>
      <c r="G360" s="15"/>
      <c r="H360" s="15"/>
      <c r="I360" s="14"/>
    </row>
    <row r="361" spans="2:9" x14ac:dyDescent="0.2">
      <c r="B361" s="10"/>
      <c r="C361" s="10"/>
      <c r="D361" s="11"/>
      <c r="E361" s="11"/>
      <c r="F361" s="15"/>
      <c r="G361" s="15"/>
      <c r="H361" s="15"/>
      <c r="I361" s="14"/>
    </row>
    <row r="362" spans="2:9" x14ac:dyDescent="0.2">
      <c r="B362" s="10"/>
      <c r="C362" s="10"/>
      <c r="D362" s="11"/>
      <c r="E362" s="11"/>
      <c r="F362" s="15"/>
      <c r="G362" s="15"/>
      <c r="H362" s="15"/>
      <c r="I362" s="14"/>
    </row>
    <row r="363" spans="2:9" x14ac:dyDescent="0.2">
      <c r="B363" s="10"/>
      <c r="C363" s="10"/>
      <c r="D363" s="11"/>
      <c r="E363" s="11"/>
      <c r="F363" s="15"/>
      <c r="G363" s="15"/>
      <c r="H363" s="15"/>
      <c r="I363" s="14"/>
    </row>
    <row r="364" spans="2:9" x14ac:dyDescent="0.2">
      <c r="B364" s="10"/>
      <c r="C364" s="10"/>
      <c r="D364" s="11"/>
      <c r="E364" s="11"/>
      <c r="F364" s="15"/>
      <c r="G364" s="15"/>
      <c r="H364" s="15"/>
      <c r="I364" s="14"/>
    </row>
    <row r="365" spans="2:9" x14ac:dyDescent="0.2">
      <c r="B365" s="10"/>
      <c r="C365" s="10"/>
      <c r="D365" s="11"/>
      <c r="E365" s="11"/>
      <c r="F365" s="15"/>
      <c r="G365" s="15"/>
      <c r="H365" s="15"/>
      <c r="I365" s="14"/>
    </row>
    <row r="366" spans="2:9" x14ac:dyDescent="0.2">
      <c r="B366" s="10"/>
      <c r="C366" s="10"/>
      <c r="D366" s="11"/>
      <c r="E366" s="11"/>
      <c r="F366" s="15"/>
      <c r="G366" s="15"/>
      <c r="H366" s="15"/>
      <c r="I366" s="14"/>
    </row>
    <row r="367" spans="2:9" x14ac:dyDescent="0.2">
      <c r="B367" s="10"/>
      <c r="C367" s="10"/>
      <c r="D367" s="11"/>
      <c r="E367" s="11"/>
      <c r="F367" s="15"/>
      <c r="G367" s="15"/>
      <c r="H367" s="15"/>
      <c r="I367" s="14"/>
    </row>
    <row r="368" spans="2:9" x14ac:dyDescent="0.2">
      <c r="B368" s="10"/>
      <c r="C368" s="10"/>
      <c r="D368" s="11"/>
      <c r="E368" s="11"/>
      <c r="F368" s="15"/>
      <c r="G368" s="15"/>
      <c r="H368" s="15"/>
      <c r="I368" s="14"/>
    </row>
    <row r="369" spans="2:9" x14ac:dyDescent="0.2">
      <c r="B369" s="10"/>
      <c r="C369" s="10"/>
      <c r="D369" s="11"/>
      <c r="E369" s="11"/>
      <c r="F369" s="15"/>
      <c r="G369" s="15"/>
      <c r="H369" s="15"/>
      <c r="I369" s="14"/>
    </row>
    <row r="370" spans="2:9" x14ac:dyDescent="0.2">
      <c r="B370" s="10"/>
      <c r="C370" s="10"/>
      <c r="D370" s="11"/>
      <c r="E370" s="11"/>
      <c r="F370" s="15"/>
      <c r="G370" s="15"/>
      <c r="H370" s="15"/>
      <c r="I370" s="14"/>
    </row>
    <row r="371" spans="2:9" x14ac:dyDescent="0.2">
      <c r="B371" s="10"/>
      <c r="C371" s="10"/>
      <c r="D371" s="11"/>
      <c r="E371" s="11"/>
      <c r="F371" s="15"/>
      <c r="G371" s="15"/>
      <c r="H371" s="15"/>
      <c r="I371" s="14"/>
    </row>
    <row r="372" spans="2:9" x14ac:dyDescent="0.2">
      <c r="B372" s="10"/>
      <c r="C372" s="10"/>
      <c r="D372" s="11"/>
      <c r="E372" s="11"/>
      <c r="F372" s="15"/>
      <c r="G372" s="15"/>
      <c r="H372" s="15"/>
      <c r="I372" s="14"/>
    </row>
    <row r="373" spans="2:9" x14ac:dyDescent="0.2">
      <c r="B373" s="10"/>
      <c r="C373" s="10"/>
      <c r="D373" s="11"/>
      <c r="E373" s="11"/>
      <c r="F373" s="15"/>
      <c r="G373" s="15"/>
      <c r="H373" s="15"/>
      <c r="I373" s="14"/>
    </row>
    <row r="374" spans="2:9" x14ac:dyDescent="0.2">
      <c r="B374" s="10"/>
      <c r="C374" s="10"/>
      <c r="D374" s="11"/>
      <c r="E374" s="11"/>
      <c r="F374" s="15"/>
      <c r="G374" s="15"/>
      <c r="H374" s="15"/>
      <c r="I374" s="14"/>
    </row>
    <row r="375" spans="2:9" x14ac:dyDescent="0.2">
      <c r="B375" s="10"/>
      <c r="C375" s="10"/>
      <c r="D375" s="11"/>
      <c r="E375" s="11"/>
      <c r="F375" s="15"/>
      <c r="G375" s="15"/>
      <c r="H375" s="15"/>
      <c r="I375" s="14"/>
    </row>
    <row r="376" spans="2:9" x14ac:dyDescent="0.2">
      <c r="B376" s="10"/>
      <c r="C376" s="10"/>
      <c r="D376" s="11"/>
      <c r="E376" s="11"/>
      <c r="F376" s="15"/>
      <c r="G376" s="15"/>
      <c r="H376" s="15"/>
      <c r="I376" s="14"/>
    </row>
    <row r="377" spans="2:9" x14ac:dyDescent="0.2">
      <c r="B377" s="10"/>
      <c r="C377" s="10"/>
      <c r="D377" s="11"/>
      <c r="E377" s="11"/>
      <c r="F377" s="15"/>
      <c r="G377" s="15"/>
      <c r="H377" s="15"/>
      <c r="I377" s="14"/>
    </row>
    <row r="378" spans="2:9" x14ac:dyDescent="0.2">
      <c r="B378" s="10"/>
      <c r="C378" s="10"/>
      <c r="D378" s="11"/>
      <c r="E378" s="11"/>
      <c r="F378" s="15"/>
      <c r="G378" s="15"/>
      <c r="H378" s="15"/>
      <c r="I378" s="14"/>
    </row>
    <row r="379" spans="2:9" x14ac:dyDescent="0.2">
      <c r="B379" s="10"/>
      <c r="C379" s="10"/>
      <c r="D379" s="11"/>
      <c r="E379" s="11"/>
      <c r="F379" s="15"/>
      <c r="G379" s="15"/>
      <c r="H379" s="15"/>
      <c r="I379" s="14"/>
    </row>
    <row r="380" spans="2:9" x14ac:dyDescent="0.2">
      <c r="B380" s="10"/>
      <c r="C380" s="10"/>
      <c r="D380" s="11"/>
      <c r="E380" s="11"/>
      <c r="F380" s="15"/>
      <c r="G380" s="15"/>
      <c r="H380" s="15"/>
      <c r="I380" s="14"/>
    </row>
    <row r="381" spans="2:9" x14ac:dyDescent="0.2">
      <c r="B381" s="10"/>
      <c r="C381" s="10"/>
      <c r="D381" s="11"/>
      <c r="E381" s="11"/>
      <c r="F381" s="15"/>
      <c r="G381" s="15"/>
      <c r="H381" s="15"/>
      <c r="I381" s="14"/>
    </row>
    <row r="382" spans="2:9" x14ac:dyDescent="0.2">
      <c r="B382" s="10"/>
      <c r="C382" s="10"/>
      <c r="D382" s="11"/>
      <c r="E382" s="11"/>
      <c r="F382" s="15"/>
      <c r="G382" s="15"/>
      <c r="H382" s="15"/>
      <c r="I382" s="14"/>
    </row>
    <row r="383" spans="2:9" x14ac:dyDescent="0.2">
      <c r="B383" s="10"/>
      <c r="C383" s="10"/>
      <c r="D383" s="11"/>
      <c r="E383" s="11"/>
      <c r="F383" s="15"/>
      <c r="G383" s="15"/>
      <c r="H383" s="15"/>
      <c r="I383" s="14"/>
    </row>
    <row r="384" spans="2:9" x14ac:dyDescent="0.2">
      <c r="B384" s="10"/>
      <c r="C384" s="10"/>
      <c r="D384" s="11"/>
      <c r="E384" s="11"/>
      <c r="F384" s="15"/>
      <c r="G384" s="15"/>
      <c r="H384" s="15"/>
      <c r="I384" s="14"/>
    </row>
    <row r="385" spans="2:9" x14ac:dyDescent="0.2">
      <c r="B385" s="10"/>
      <c r="C385" s="10"/>
      <c r="D385" s="11"/>
      <c r="E385" s="11"/>
      <c r="F385" s="15"/>
      <c r="G385" s="15"/>
      <c r="H385" s="15"/>
      <c r="I385" s="14"/>
    </row>
    <row r="386" spans="2:9" x14ac:dyDescent="0.2">
      <c r="B386" s="10"/>
      <c r="C386" s="10"/>
      <c r="D386" s="11"/>
      <c r="E386" s="11"/>
      <c r="F386" s="15"/>
      <c r="G386" s="15"/>
      <c r="H386" s="15"/>
      <c r="I386" s="14"/>
    </row>
    <row r="387" spans="2:9" x14ac:dyDescent="0.2">
      <c r="B387" s="10"/>
      <c r="C387" s="10"/>
      <c r="D387" s="11"/>
      <c r="E387" s="11"/>
      <c r="F387" s="15"/>
      <c r="G387" s="15"/>
      <c r="H387" s="15"/>
      <c r="I387" s="14"/>
    </row>
    <row r="388" spans="2:9" x14ac:dyDescent="0.2">
      <c r="B388" s="10"/>
      <c r="C388" s="10"/>
      <c r="D388" s="11"/>
      <c r="E388" s="11"/>
      <c r="F388" s="15"/>
      <c r="G388" s="15"/>
      <c r="H388" s="15"/>
      <c r="I388" s="14"/>
    </row>
    <row r="389" spans="2:9" x14ac:dyDescent="0.2">
      <c r="B389" s="10"/>
      <c r="C389" s="10"/>
      <c r="D389" s="11"/>
      <c r="E389" s="11"/>
      <c r="F389" s="15"/>
      <c r="G389" s="15"/>
      <c r="H389" s="15"/>
      <c r="I389" s="14"/>
    </row>
    <row r="390" spans="2:9" x14ac:dyDescent="0.2">
      <c r="B390" s="10"/>
      <c r="C390" s="10"/>
      <c r="D390" s="11"/>
      <c r="E390" s="11"/>
      <c r="F390" s="15"/>
      <c r="G390" s="15"/>
      <c r="H390" s="15"/>
      <c r="I390" s="14"/>
    </row>
    <row r="391" spans="2:9" x14ac:dyDescent="0.2">
      <c r="B391" s="10"/>
      <c r="C391" s="10"/>
      <c r="D391" s="11"/>
      <c r="E391" s="11"/>
      <c r="F391" s="15"/>
      <c r="G391" s="15"/>
      <c r="H391" s="15"/>
      <c r="I391" s="14"/>
    </row>
    <row r="392" spans="2:9" x14ac:dyDescent="0.2">
      <c r="B392" s="10"/>
      <c r="C392" s="10"/>
      <c r="D392" s="11"/>
      <c r="E392" s="11"/>
      <c r="F392" s="15"/>
      <c r="G392" s="15"/>
      <c r="H392" s="15"/>
      <c r="I392" s="14"/>
    </row>
    <row r="393" spans="2:9" x14ac:dyDescent="0.2">
      <c r="B393" s="10"/>
      <c r="C393" s="10"/>
      <c r="D393" s="11"/>
      <c r="E393" s="11"/>
      <c r="F393" s="15"/>
      <c r="G393" s="15"/>
      <c r="H393" s="15"/>
      <c r="I393" s="14"/>
    </row>
    <row r="394" spans="2:9" x14ac:dyDescent="0.2">
      <c r="B394" s="10"/>
      <c r="C394" s="10"/>
      <c r="D394" s="11"/>
      <c r="E394" s="11"/>
      <c r="F394" s="15"/>
      <c r="G394" s="15"/>
      <c r="H394" s="15"/>
      <c r="I394" s="14"/>
    </row>
    <row r="395" spans="2:9" x14ac:dyDescent="0.2">
      <c r="B395" s="10"/>
      <c r="C395" s="10"/>
      <c r="D395" s="11"/>
      <c r="E395" s="11"/>
      <c r="F395" s="15"/>
      <c r="G395" s="15"/>
      <c r="H395" s="15"/>
      <c r="I395" s="14"/>
    </row>
    <row r="396" spans="2:9" x14ac:dyDescent="0.2">
      <c r="B396" s="10"/>
      <c r="C396" s="10"/>
      <c r="D396" s="11"/>
      <c r="E396" s="11"/>
      <c r="F396" s="15"/>
      <c r="G396" s="15"/>
      <c r="H396" s="15"/>
      <c r="I396" s="14"/>
    </row>
    <row r="397" spans="2:9" x14ac:dyDescent="0.2">
      <c r="B397" s="10"/>
      <c r="C397" s="10"/>
      <c r="D397" s="11"/>
      <c r="E397" s="11"/>
      <c r="F397" s="15"/>
      <c r="G397" s="15"/>
      <c r="H397" s="15"/>
      <c r="I397" s="14"/>
    </row>
    <row r="398" spans="2:9" x14ac:dyDescent="0.2">
      <c r="B398" s="10"/>
      <c r="C398" s="10"/>
      <c r="D398" s="11"/>
      <c r="E398" s="11"/>
      <c r="F398" s="15"/>
      <c r="G398" s="15"/>
      <c r="H398" s="15"/>
      <c r="I398" s="14"/>
    </row>
    <row r="399" spans="2:9" x14ac:dyDescent="0.2">
      <c r="B399" s="10"/>
      <c r="C399" s="10"/>
      <c r="D399" s="11"/>
      <c r="E399" s="11"/>
      <c r="F399" s="15"/>
      <c r="G399" s="15"/>
      <c r="H399" s="15"/>
      <c r="I399" s="14"/>
    </row>
    <row r="400" spans="2:9" x14ac:dyDescent="0.2">
      <c r="B400" s="10"/>
      <c r="C400" s="10"/>
      <c r="D400" s="11"/>
      <c r="E400" s="11"/>
      <c r="F400" s="15"/>
      <c r="G400" s="15"/>
      <c r="H400" s="15"/>
      <c r="I400" s="14"/>
    </row>
    <row r="401" spans="2:9" x14ac:dyDescent="0.2">
      <c r="B401" s="10"/>
      <c r="C401" s="10"/>
      <c r="D401" s="11"/>
      <c r="E401" s="11"/>
      <c r="F401" s="15"/>
      <c r="G401" s="15"/>
      <c r="H401" s="15"/>
      <c r="I401" s="14"/>
    </row>
    <row r="402" spans="2:9" x14ac:dyDescent="0.2">
      <c r="B402" s="10"/>
      <c r="C402" s="10"/>
      <c r="D402" s="11"/>
      <c r="E402" s="11"/>
      <c r="F402" s="15"/>
      <c r="G402" s="15"/>
      <c r="H402" s="15"/>
      <c r="I402" s="14"/>
    </row>
    <row r="403" spans="2:9" x14ac:dyDescent="0.2">
      <c r="B403" s="10"/>
      <c r="C403" s="10"/>
      <c r="D403" s="11"/>
      <c r="E403" s="11"/>
      <c r="F403" s="15"/>
      <c r="G403" s="15"/>
      <c r="H403" s="15"/>
      <c r="I403" s="14"/>
    </row>
    <row r="404" spans="2:9" x14ac:dyDescent="0.2">
      <c r="B404" s="10"/>
      <c r="C404" s="10"/>
      <c r="D404" s="11"/>
      <c r="E404" s="11"/>
      <c r="F404" s="15"/>
      <c r="G404" s="15"/>
      <c r="H404" s="15"/>
      <c r="I404" s="14"/>
    </row>
    <row r="405" spans="2:9" x14ac:dyDescent="0.2">
      <c r="B405" s="10"/>
      <c r="C405" s="10"/>
      <c r="D405" s="11"/>
      <c r="E405" s="11"/>
      <c r="F405" s="15"/>
      <c r="G405" s="15"/>
      <c r="H405" s="15"/>
      <c r="I405" s="14"/>
    </row>
    <row r="406" spans="2:9" x14ac:dyDescent="0.2">
      <c r="B406" s="10"/>
      <c r="C406" s="10"/>
      <c r="D406" s="11"/>
      <c r="E406" s="11"/>
      <c r="F406" s="15"/>
      <c r="G406" s="15"/>
      <c r="H406" s="15"/>
      <c r="I406" s="14"/>
    </row>
    <row r="407" spans="2:9" x14ac:dyDescent="0.2">
      <c r="B407" s="10"/>
      <c r="C407" s="10"/>
      <c r="D407" s="11"/>
      <c r="E407" s="11"/>
      <c r="F407" s="15"/>
      <c r="G407" s="15"/>
      <c r="H407" s="15"/>
      <c r="I407" s="14"/>
    </row>
    <row r="408" spans="2:9" x14ac:dyDescent="0.2">
      <c r="B408" s="10"/>
      <c r="C408" s="10"/>
      <c r="D408" s="11"/>
      <c r="E408" s="11"/>
      <c r="F408" s="15"/>
      <c r="G408" s="15"/>
      <c r="H408" s="15"/>
      <c r="I408" s="14"/>
    </row>
    <row r="409" spans="2:9" x14ac:dyDescent="0.2">
      <c r="B409" s="10"/>
      <c r="C409" s="10"/>
      <c r="D409" s="11"/>
      <c r="E409" s="11"/>
      <c r="F409" s="15"/>
      <c r="G409" s="15"/>
      <c r="H409" s="15"/>
      <c r="I409" s="14"/>
    </row>
    <row r="410" spans="2:9" x14ac:dyDescent="0.2">
      <c r="B410" s="10"/>
      <c r="C410" s="10"/>
      <c r="D410" s="11"/>
      <c r="E410" s="11"/>
      <c r="F410" s="15"/>
      <c r="G410" s="15"/>
      <c r="H410" s="15"/>
      <c r="I410" s="14"/>
    </row>
    <row r="411" spans="2:9" x14ac:dyDescent="0.2">
      <c r="B411" s="10"/>
      <c r="C411" s="10"/>
      <c r="D411" s="11"/>
      <c r="E411" s="11"/>
      <c r="F411" s="15"/>
      <c r="G411" s="15"/>
      <c r="H411" s="15"/>
      <c r="I411" s="14"/>
    </row>
    <row r="412" spans="2:9" x14ac:dyDescent="0.2">
      <c r="B412" s="10"/>
      <c r="C412" s="10"/>
      <c r="D412" s="11"/>
      <c r="E412" s="11"/>
      <c r="F412" s="15"/>
      <c r="G412" s="15"/>
      <c r="H412" s="15"/>
      <c r="I412" s="14"/>
    </row>
    <row r="413" spans="2:9" x14ac:dyDescent="0.2">
      <c r="B413" s="10"/>
      <c r="C413" s="10"/>
      <c r="D413" s="11"/>
      <c r="E413" s="11"/>
      <c r="F413" s="15"/>
      <c r="G413" s="15"/>
      <c r="H413" s="15"/>
      <c r="I413" s="14"/>
    </row>
    <row r="414" spans="2:9" x14ac:dyDescent="0.2">
      <c r="B414" s="10"/>
      <c r="C414" s="10"/>
      <c r="D414" s="11"/>
      <c r="E414" s="11"/>
      <c r="F414" s="15"/>
      <c r="G414" s="15"/>
      <c r="H414" s="15"/>
      <c r="I414" s="14"/>
    </row>
    <row r="415" spans="2:9" x14ac:dyDescent="0.2">
      <c r="B415" s="10"/>
      <c r="C415" s="10"/>
      <c r="D415" s="11"/>
      <c r="E415" s="11"/>
      <c r="F415" s="15"/>
      <c r="G415" s="15"/>
      <c r="H415" s="15"/>
      <c r="I415" s="14"/>
    </row>
    <row r="416" spans="2:9" x14ac:dyDescent="0.2">
      <c r="B416" s="10"/>
      <c r="C416" s="10"/>
      <c r="D416" s="11"/>
      <c r="E416" s="11"/>
      <c r="F416" s="15"/>
      <c r="G416" s="15"/>
      <c r="H416" s="15"/>
      <c r="I416" s="14"/>
    </row>
    <row r="417" spans="2:9" x14ac:dyDescent="0.2">
      <c r="B417" s="10"/>
      <c r="C417" s="10"/>
      <c r="D417" s="11"/>
      <c r="E417" s="11"/>
      <c r="F417" s="15"/>
      <c r="G417" s="15"/>
      <c r="H417" s="15"/>
      <c r="I417" s="14"/>
    </row>
    <row r="418" spans="2:9" x14ac:dyDescent="0.2">
      <c r="B418" s="10"/>
      <c r="C418" s="10"/>
      <c r="D418" s="11"/>
      <c r="E418" s="11"/>
      <c r="F418" s="15"/>
      <c r="G418" s="15"/>
      <c r="H418" s="15"/>
      <c r="I418" s="14"/>
    </row>
    <row r="419" spans="2:9" x14ac:dyDescent="0.2">
      <c r="B419" s="10"/>
      <c r="C419" s="10"/>
      <c r="D419" s="11"/>
      <c r="E419" s="11"/>
      <c r="F419" s="15"/>
      <c r="G419" s="15"/>
      <c r="H419" s="15"/>
      <c r="I419" s="14"/>
    </row>
    <row r="420" spans="2:9" x14ac:dyDescent="0.2">
      <c r="B420" s="10"/>
      <c r="C420" s="10"/>
      <c r="D420" s="11"/>
      <c r="E420" s="11"/>
      <c r="F420" s="15"/>
      <c r="G420" s="15"/>
      <c r="H420" s="15"/>
      <c r="I420" s="14"/>
    </row>
    <row r="421" spans="2:9" x14ac:dyDescent="0.2">
      <c r="B421" s="10"/>
      <c r="C421" s="10"/>
      <c r="D421" s="11"/>
      <c r="E421" s="11"/>
      <c r="F421" s="15"/>
      <c r="G421" s="15"/>
      <c r="H421" s="15"/>
      <c r="I421" s="14"/>
    </row>
    <row r="422" spans="2:9" x14ac:dyDescent="0.2">
      <c r="B422" s="10"/>
      <c r="C422" s="10"/>
      <c r="D422" s="11"/>
      <c r="E422" s="11"/>
      <c r="F422" s="15"/>
      <c r="G422" s="15"/>
      <c r="H422" s="15"/>
      <c r="I422" s="14"/>
    </row>
    <row r="423" spans="2:9" x14ac:dyDescent="0.2">
      <c r="B423" s="10"/>
      <c r="C423" s="10"/>
      <c r="D423" s="11"/>
      <c r="E423" s="11"/>
      <c r="F423" s="15"/>
      <c r="G423" s="15"/>
      <c r="H423" s="15"/>
      <c r="I423" s="14"/>
    </row>
    <row r="424" spans="2:9" x14ac:dyDescent="0.2">
      <c r="B424" s="10"/>
      <c r="C424" s="10"/>
      <c r="D424" s="11"/>
      <c r="E424" s="11"/>
      <c r="F424" s="15"/>
      <c r="G424" s="15"/>
      <c r="H424" s="15"/>
      <c r="I424" s="14"/>
    </row>
    <row r="425" spans="2:9" x14ac:dyDescent="0.2">
      <c r="B425" s="10"/>
      <c r="C425" s="10"/>
      <c r="D425" s="11"/>
      <c r="E425" s="11"/>
      <c r="F425" s="15"/>
      <c r="G425" s="15"/>
      <c r="H425" s="15"/>
      <c r="I425" s="14"/>
    </row>
    <row r="426" spans="2:9" x14ac:dyDescent="0.2">
      <c r="B426" s="10"/>
      <c r="C426" s="10"/>
      <c r="D426" s="11"/>
      <c r="E426" s="11"/>
      <c r="F426" s="15"/>
      <c r="G426" s="15"/>
      <c r="H426" s="15"/>
      <c r="I426" s="14"/>
    </row>
    <row r="427" spans="2:9" x14ac:dyDescent="0.2">
      <c r="B427" s="10"/>
      <c r="C427" s="10"/>
      <c r="D427" s="11"/>
      <c r="E427" s="11"/>
      <c r="F427" s="15"/>
      <c r="G427" s="15"/>
      <c r="H427" s="15"/>
      <c r="I427" s="14"/>
    </row>
    <row r="428" spans="2:9" x14ac:dyDescent="0.2">
      <c r="B428" s="10"/>
      <c r="C428" s="10"/>
      <c r="D428" s="11"/>
      <c r="E428" s="11"/>
      <c r="F428" s="15"/>
      <c r="G428" s="15"/>
      <c r="H428" s="15"/>
      <c r="I428" s="14"/>
    </row>
    <row r="429" spans="2:9" x14ac:dyDescent="0.2">
      <c r="B429" s="10"/>
      <c r="C429" s="10"/>
      <c r="D429" s="11"/>
      <c r="E429" s="11"/>
      <c r="F429" s="15"/>
      <c r="G429" s="15"/>
      <c r="H429" s="15"/>
      <c r="I429" s="14"/>
    </row>
    <row r="430" spans="2:9" x14ac:dyDescent="0.2">
      <c r="B430" s="10"/>
      <c r="C430" s="10"/>
      <c r="D430" s="11"/>
      <c r="E430" s="11"/>
      <c r="F430" s="15"/>
      <c r="G430" s="15"/>
      <c r="H430" s="15"/>
      <c r="I430" s="14"/>
    </row>
    <row r="431" spans="2:9" x14ac:dyDescent="0.2">
      <c r="B431" s="10"/>
      <c r="C431" s="10"/>
      <c r="D431" s="11"/>
      <c r="E431" s="11"/>
      <c r="F431" s="15"/>
      <c r="G431" s="15"/>
      <c r="H431" s="15"/>
      <c r="I431" s="14"/>
    </row>
    <row r="432" spans="2:9" x14ac:dyDescent="0.2">
      <c r="B432" s="10"/>
      <c r="C432" s="10"/>
      <c r="D432" s="11"/>
      <c r="E432" s="11"/>
      <c r="F432" s="15"/>
      <c r="G432" s="15"/>
      <c r="H432" s="15"/>
      <c r="I432" s="14"/>
    </row>
    <row r="433" spans="2:9" x14ac:dyDescent="0.2">
      <c r="B433" s="10"/>
      <c r="C433" s="10"/>
      <c r="D433" s="11"/>
      <c r="E433" s="11"/>
      <c r="F433" s="15"/>
      <c r="G433" s="15"/>
      <c r="H433" s="15"/>
      <c r="I433" s="14"/>
    </row>
    <row r="434" spans="2:9" x14ac:dyDescent="0.2">
      <c r="B434" s="10"/>
      <c r="C434" s="10"/>
      <c r="D434" s="11"/>
      <c r="E434" s="11"/>
      <c r="F434" s="15"/>
      <c r="G434" s="15"/>
      <c r="H434" s="15"/>
      <c r="I434" s="14"/>
    </row>
    <row r="435" spans="2:9" x14ac:dyDescent="0.2">
      <c r="B435" s="10"/>
      <c r="C435" s="10"/>
      <c r="D435" s="11"/>
      <c r="E435" s="11"/>
      <c r="F435" s="15"/>
      <c r="G435" s="15"/>
      <c r="H435" s="15"/>
      <c r="I435" s="14"/>
    </row>
    <row r="436" spans="2:9" x14ac:dyDescent="0.2">
      <c r="B436" s="10"/>
      <c r="C436" s="10"/>
      <c r="D436" s="11"/>
      <c r="E436" s="11"/>
      <c r="F436" s="15"/>
      <c r="G436" s="15"/>
      <c r="H436" s="15"/>
      <c r="I436" s="14"/>
    </row>
    <row r="437" spans="2:9" x14ac:dyDescent="0.2">
      <c r="B437" s="10"/>
      <c r="C437" s="10"/>
      <c r="D437" s="11"/>
      <c r="E437" s="11"/>
      <c r="F437" s="15"/>
      <c r="G437" s="15"/>
      <c r="H437" s="15"/>
      <c r="I437" s="14"/>
    </row>
    <row r="438" spans="2:9" x14ac:dyDescent="0.2">
      <c r="B438" s="10"/>
      <c r="C438" s="10"/>
      <c r="D438" s="11"/>
      <c r="E438" s="11"/>
      <c r="F438" s="15"/>
      <c r="G438" s="15"/>
      <c r="H438" s="15"/>
      <c r="I438" s="14"/>
    </row>
    <row r="439" spans="2:9" x14ac:dyDescent="0.2">
      <c r="B439" s="10"/>
      <c r="C439" s="10"/>
      <c r="D439" s="11"/>
      <c r="E439" s="11"/>
      <c r="F439" s="15"/>
      <c r="G439" s="15"/>
      <c r="H439" s="15"/>
      <c r="I439" s="14"/>
    </row>
    <row r="440" spans="2:9" x14ac:dyDescent="0.2">
      <c r="B440" s="10"/>
      <c r="C440" s="10"/>
      <c r="D440" s="11"/>
      <c r="E440" s="11"/>
      <c r="F440" s="15"/>
      <c r="G440" s="15"/>
      <c r="H440" s="15"/>
      <c r="I440" s="14"/>
    </row>
    <row r="441" spans="2:9" x14ac:dyDescent="0.2">
      <c r="B441" s="10"/>
      <c r="C441" s="10"/>
      <c r="D441" s="11"/>
      <c r="E441" s="11"/>
      <c r="F441" s="15"/>
      <c r="G441" s="15"/>
      <c r="H441" s="15"/>
      <c r="I441" s="14"/>
    </row>
    <row r="442" spans="2:9" x14ac:dyDescent="0.2">
      <c r="B442" s="10"/>
      <c r="C442" s="10"/>
      <c r="D442" s="11"/>
      <c r="E442" s="11"/>
      <c r="F442" s="15"/>
      <c r="G442" s="15"/>
      <c r="H442" s="15"/>
      <c r="I442" s="14"/>
    </row>
    <row r="443" spans="2:9" x14ac:dyDescent="0.2">
      <c r="B443" s="10"/>
      <c r="C443" s="10"/>
      <c r="D443" s="11"/>
      <c r="E443" s="11"/>
      <c r="F443" s="15"/>
      <c r="G443" s="15"/>
      <c r="H443" s="15"/>
      <c r="I443" s="14"/>
    </row>
    <row r="444" spans="2:9" x14ac:dyDescent="0.2">
      <c r="B444" s="10"/>
      <c r="C444" s="10"/>
      <c r="D444" s="11"/>
      <c r="E444" s="11"/>
      <c r="F444" s="15"/>
      <c r="G444" s="15"/>
      <c r="H444" s="15"/>
      <c r="I444" s="14"/>
    </row>
    <row r="445" spans="2:9" x14ac:dyDescent="0.2">
      <c r="B445" s="10"/>
      <c r="C445" s="10"/>
      <c r="D445" s="11"/>
      <c r="E445" s="11"/>
      <c r="F445" s="15"/>
      <c r="G445" s="15"/>
      <c r="H445" s="15"/>
      <c r="I445" s="14"/>
    </row>
    <row r="446" spans="2:9" x14ac:dyDescent="0.2">
      <c r="B446" s="10"/>
      <c r="C446" s="10"/>
      <c r="D446" s="11"/>
      <c r="E446" s="11"/>
      <c r="F446" s="15"/>
      <c r="G446" s="15"/>
      <c r="H446" s="15"/>
      <c r="I446" s="14"/>
    </row>
    <row r="447" spans="2:9" x14ac:dyDescent="0.2">
      <c r="B447" s="10"/>
      <c r="C447" s="10"/>
      <c r="D447" s="11"/>
      <c r="E447" s="11"/>
      <c r="F447" s="15"/>
      <c r="G447" s="15"/>
      <c r="H447" s="15"/>
      <c r="I447" s="14"/>
    </row>
    <row r="448" spans="2:9" x14ac:dyDescent="0.2">
      <c r="B448" s="10"/>
      <c r="C448" s="10"/>
      <c r="D448" s="11"/>
      <c r="E448" s="11"/>
      <c r="F448" s="15"/>
      <c r="G448" s="15"/>
      <c r="H448" s="15"/>
      <c r="I448" s="14"/>
    </row>
    <row r="449" spans="2:9" x14ac:dyDescent="0.2">
      <c r="B449" s="10"/>
      <c r="C449" s="10"/>
      <c r="D449" s="11"/>
      <c r="E449" s="11"/>
      <c r="F449" s="15"/>
      <c r="G449" s="15"/>
      <c r="H449" s="15"/>
      <c r="I449" s="14"/>
    </row>
    <row r="450" spans="2:9" x14ac:dyDescent="0.2">
      <c r="B450" s="10"/>
      <c r="C450" s="10"/>
      <c r="D450" s="11"/>
      <c r="E450" s="11"/>
      <c r="F450" s="15"/>
      <c r="G450" s="15"/>
      <c r="H450" s="15"/>
      <c r="I450" s="14"/>
    </row>
    <row r="451" spans="2:9" x14ac:dyDescent="0.2">
      <c r="B451" s="10"/>
      <c r="C451" s="10"/>
      <c r="D451" s="11"/>
      <c r="E451" s="11"/>
      <c r="F451" s="15"/>
      <c r="G451" s="15"/>
      <c r="H451" s="15"/>
      <c r="I451" s="14"/>
    </row>
    <row r="452" spans="2:9" x14ac:dyDescent="0.2">
      <c r="B452" s="10"/>
      <c r="C452" s="10"/>
      <c r="D452" s="11"/>
      <c r="E452" s="11"/>
      <c r="F452" s="15"/>
      <c r="G452" s="15"/>
      <c r="H452" s="15"/>
      <c r="I452" s="14"/>
    </row>
    <row r="453" spans="2:9" x14ac:dyDescent="0.2">
      <c r="B453" s="10"/>
      <c r="C453" s="10"/>
      <c r="D453" s="11"/>
      <c r="E453" s="11"/>
      <c r="F453" s="15"/>
      <c r="G453" s="15"/>
      <c r="H453" s="15"/>
      <c r="I453" s="14"/>
    </row>
    <row r="454" spans="2:9" x14ac:dyDescent="0.2">
      <c r="B454" s="10"/>
      <c r="C454" s="10"/>
      <c r="D454" s="11"/>
      <c r="E454" s="11"/>
      <c r="F454" s="15"/>
      <c r="G454" s="15"/>
      <c r="H454" s="15"/>
      <c r="I454" s="14"/>
    </row>
    <row r="455" spans="2:9" x14ac:dyDescent="0.2">
      <c r="B455" s="10"/>
      <c r="C455" s="10"/>
      <c r="D455" s="11"/>
      <c r="E455" s="11"/>
      <c r="F455" s="15"/>
      <c r="G455" s="15"/>
      <c r="H455" s="15"/>
      <c r="I455" s="14"/>
    </row>
    <row r="456" spans="2:9" x14ac:dyDescent="0.2">
      <c r="B456" s="10"/>
      <c r="C456" s="10"/>
      <c r="D456" s="11"/>
      <c r="E456" s="11"/>
      <c r="F456" s="15"/>
      <c r="G456" s="15"/>
      <c r="H456" s="15"/>
      <c r="I456" s="14"/>
    </row>
    <row r="457" spans="2:9" x14ac:dyDescent="0.2">
      <c r="B457" s="10"/>
      <c r="C457" s="10"/>
      <c r="D457" s="11"/>
      <c r="E457" s="11"/>
      <c r="F457" s="15"/>
      <c r="G457" s="15"/>
      <c r="H457" s="15"/>
      <c r="I457" s="14"/>
    </row>
    <row r="458" spans="2:9" x14ac:dyDescent="0.2">
      <c r="B458" s="10"/>
      <c r="C458" s="10"/>
      <c r="D458" s="11"/>
      <c r="E458" s="11"/>
      <c r="F458" s="15"/>
      <c r="G458" s="15"/>
      <c r="H458" s="15"/>
      <c r="I458" s="14"/>
    </row>
    <row r="459" spans="2:9" x14ac:dyDescent="0.2">
      <c r="B459" s="10"/>
      <c r="C459" s="10"/>
      <c r="D459" s="11"/>
      <c r="E459" s="11"/>
      <c r="F459" s="15"/>
      <c r="G459" s="15"/>
      <c r="H459" s="15"/>
      <c r="I459" s="14"/>
    </row>
    <row r="460" spans="2:9" x14ac:dyDescent="0.2">
      <c r="B460" s="10"/>
      <c r="C460" s="10"/>
      <c r="D460" s="11"/>
      <c r="E460" s="11"/>
      <c r="F460" s="15"/>
      <c r="G460" s="15"/>
      <c r="H460" s="15"/>
      <c r="I460" s="14"/>
    </row>
    <row r="461" spans="2:9" x14ac:dyDescent="0.2">
      <c r="D461" s="11"/>
      <c r="E461" s="11"/>
      <c r="F461" s="15"/>
      <c r="G461" s="15"/>
      <c r="H461" s="15"/>
      <c r="I461" s="14"/>
    </row>
    <row r="462" spans="2:9" x14ac:dyDescent="0.2">
      <c r="D462" s="11"/>
      <c r="E462" s="11"/>
      <c r="F462" s="15"/>
      <c r="G462" s="15"/>
      <c r="H462" s="15"/>
      <c r="I462" s="14"/>
    </row>
    <row r="463" spans="2:9" x14ac:dyDescent="0.2">
      <c r="D463" s="11"/>
      <c r="E463" s="11"/>
      <c r="F463" s="15"/>
      <c r="G463" s="15"/>
      <c r="H463" s="15"/>
      <c r="I463" s="14"/>
    </row>
    <row r="464" spans="2:9" x14ac:dyDescent="0.2">
      <c r="D464" s="11"/>
      <c r="E464" s="11"/>
      <c r="F464" s="15"/>
      <c r="G464" s="15"/>
      <c r="H464" s="15"/>
      <c r="I464" s="14"/>
    </row>
    <row r="465" spans="4:9" x14ac:dyDescent="0.2">
      <c r="D465" s="11"/>
      <c r="E465" s="11"/>
      <c r="F465" s="15"/>
      <c r="G465" s="15"/>
      <c r="H465" s="15"/>
      <c r="I465" s="14"/>
    </row>
    <row r="466" spans="4:9" x14ac:dyDescent="0.2">
      <c r="D466" s="11"/>
      <c r="E466" s="11"/>
      <c r="F466" s="15"/>
      <c r="G466" s="15"/>
      <c r="H466" s="15"/>
      <c r="I466" s="14"/>
    </row>
    <row r="467" spans="4:9" x14ac:dyDescent="0.2">
      <c r="D467" s="11"/>
      <c r="E467" s="11"/>
      <c r="F467" s="15"/>
      <c r="G467" s="15"/>
      <c r="H467" s="15"/>
      <c r="I467" s="14"/>
    </row>
    <row r="468" spans="4:9" x14ac:dyDescent="0.2">
      <c r="D468" s="11"/>
      <c r="E468" s="11"/>
      <c r="F468" s="15"/>
      <c r="G468" s="15"/>
      <c r="H468" s="15"/>
      <c r="I468" s="14"/>
    </row>
    <row r="469" spans="4:9" x14ac:dyDescent="0.2">
      <c r="D469" s="11"/>
      <c r="E469" s="11"/>
      <c r="F469" s="15"/>
      <c r="G469" s="15"/>
      <c r="H469" s="15"/>
      <c r="I469" s="14"/>
    </row>
    <row r="470" spans="4:9" x14ac:dyDescent="0.2">
      <c r="D470" s="11"/>
      <c r="E470" s="11"/>
      <c r="F470" s="15"/>
      <c r="G470" s="15"/>
      <c r="H470" s="15"/>
      <c r="I470" s="14"/>
    </row>
    <row r="471" spans="4:9" x14ac:dyDescent="0.2">
      <c r="D471" s="11"/>
      <c r="E471" s="11"/>
      <c r="F471" s="15"/>
      <c r="G471" s="15"/>
      <c r="H471" s="15"/>
      <c r="I471" s="14"/>
    </row>
    <row r="472" spans="4:9" x14ac:dyDescent="0.2">
      <c r="D472" s="11"/>
      <c r="E472" s="11"/>
      <c r="F472" s="15"/>
      <c r="G472" s="15"/>
      <c r="H472" s="15"/>
      <c r="I472" s="14"/>
    </row>
    <row r="473" spans="4:9" x14ac:dyDescent="0.2">
      <c r="D473" s="11"/>
      <c r="E473" s="11"/>
      <c r="F473" s="15"/>
      <c r="G473" s="15"/>
      <c r="H473" s="15"/>
      <c r="I473" s="14"/>
    </row>
    <row r="474" spans="4:9" x14ac:dyDescent="0.2">
      <c r="D474" s="11"/>
      <c r="E474" s="11"/>
      <c r="F474" s="15"/>
      <c r="G474" s="15"/>
      <c r="H474" s="15"/>
      <c r="I474" s="14"/>
    </row>
    <row r="475" spans="4:9" x14ac:dyDescent="0.2">
      <c r="D475" s="11"/>
      <c r="E475" s="11"/>
      <c r="F475" s="15"/>
      <c r="G475" s="15"/>
      <c r="H475" s="15"/>
      <c r="I475" s="14"/>
    </row>
    <row r="476" spans="4:9" x14ac:dyDescent="0.2">
      <c r="D476" s="11"/>
      <c r="E476" s="11"/>
      <c r="F476" s="15"/>
      <c r="G476" s="15"/>
      <c r="H476" s="15"/>
      <c r="I476" s="14"/>
    </row>
    <row r="477" spans="4:9" x14ac:dyDescent="0.2">
      <c r="D477" s="11"/>
      <c r="E477" s="11"/>
      <c r="F477" s="15"/>
      <c r="G477" s="15"/>
      <c r="H477" s="15"/>
      <c r="I477" s="14"/>
    </row>
    <row r="478" spans="4:9" x14ac:dyDescent="0.2">
      <c r="D478" s="11"/>
      <c r="E478" s="11"/>
      <c r="F478" s="15"/>
      <c r="G478" s="15"/>
      <c r="H478" s="15"/>
      <c r="I478" s="14"/>
    </row>
    <row r="479" spans="4:9" x14ac:dyDescent="0.2">
      <c r="D479" s="11"/>
      <c r="E479" s="11"/>
      <c r="F479" s="15"/>
      <c r="G479" s="15"/>
      <c r="H479" s="15"/>
      <c r="I479" s="14"/>
    </row>
    <row r="480" spans="4:9" x14ac:dyDescent="0.2">
      <c r="D480" s="11"/>
      <c r="E480" s="11"/>
      <c r="F480" s="15"/>
      <c r="G480" s="15"/>
      <c r="H480" s="15"/>
      <c r="I480" s="14"/>
    </row>
    <row r="481" spans="4:9" x14ac:dyDescent="0.2">
      <c r="D481" s="11"/>
      <c r="E481" s="11"/>
      <c r="F481" s="15"/>
      <c r="G481" s="15"/>
      <c r="H481" s="15"/>
      <c r="I481" s="14"/>
    </row>
    <row r="482" spans="4:9" x14ac:dyDescent="0.2">
      <c r="D482" s="11"/>
      <c r="E482" s="11"/>
      <c r="F482" s="15"/>
      <c r="G482" s="15"/>
      <c r="H482" s="15"/>
      <c r="I482" s="14"/>
    </row>
    <row r="483" spans="4:9" x14ac:dyDescent="0.2">
      <c r="D483" s="11"/>
      <c r="E483" s="11"/>
      <c r="F483" s="15"/>
      <c r="G483" s="15"/>
      <c r="H483" s="15"/>
      <c r="I483" s="14"/>
    </row>
    <row r="484" spans="4:9" x14ac:dyDescent="0.2">
      <c r="D484" s="11"/>
      <c r="E484" s="11"/>
      <c r="F484" s="15"/>
      <c r="G484" s="15"/>
      <c r="H484" s="15"/>
      <c r="I484" s="14"/>
    </row>
    <row r="485" spans="4:9" x14ac:dyDescent="0.2">
      <c r="D485" s="11"/>
      <c r="E485" s="11"/>
      <c r="F485" s="15"/>
      <c r="G485" s="15"/>
      <c r="H485" s="15"/>
      <c r="I485" s="14"/>
    </row>
    <row r="486" spans="4:9" x14ac:dyDescent="0.2">
      <c r="D486" s="11"/>
      <c r="E486" s="11"/>
      <c r="F486" s="15"/>
      <c r="G486" s="15"/>
      <c r="H486" s="15"/>
      <c r="I486" s="14"/>
    </row>
    <row r="487" spans="4:9" x14ac:dyDescent="0.2">
      <c r="D487" s="11"/>
      <c r="E487" s="11"/>
      <c r="F487" s="15"/>
      <c r="G487" s="15"/>
      <c r="H487" s="15"/>
      <c r="I487" s="14"/>
    </row>
    <row r="488" spans="4:9" x14ac:dyDescent="0.2">
      <c r="D488" s="11"/>
      <c r="E488" s="11"/>
      <c r="F488" s="15"/>
      <c r="G488" s="15"/>
      <c r="H488" s="15"/>
      <c r="I488" s="14"/>
    </row>
    <row r="489" spans="4:9" x14ac:dyDescent="0.2">
      <c r="I489" s="14"/>
    </row>
    <row r="490" spans="4:9" x14ac:dyDescent="0.2">
      <c r="I490" s="14"/>
    </row>
    <row r="491" spans="4:9" x14ac:dyDescent="0.2">
      <c r="I491" s="14"/>
    </row>
    <row r="492" spans="4:9" x14ac:dyDescent="0.2">
      <c r="I492" s="14"/>
    </row>
    <row r="493" spans="4:9" x14ac:dyDescent="0.2">
      <c r="I493" s="14"/>
    </row>
    <row r="494" spans="4:9" x14ac:dyDescent="0.2">
      <c r="I494" s="14"/>
    </row>
    <row r="495" spans="4:9" x14ac:dyDescent="0.2">
      <c r="I495" s="14"/>
    </row>
    <row r="496" spans="4:9" x14ac:dyDescent="0.2">
      <c r="I496" s="14"/>
    </row>
    <row r="497" spans="9:9" x14ac:dyDescent="0.2">
      <c r="I497" s="14"/>
    </row>
    <row r="498" spans="9:9" x14ac:dyDescent="0.2">
      <c r="I498" s="14"/>
    </row>
    <row r="499" spans="9:9" x14ac:dyDescent="0.2">
      <c r="I499" s="14"/>
    </row>
    <row r="500" spans="9:9" x14ac:dyDescent="0.2">
      <c r="I500" s="14"/>
    </row>
    <row r="501" spans="9:9" x14ac:dyDescent="0.2">
      <c r="I501" s="14"/>
    </row>
    <row r="502" spans="9:9" x14ac:dyDescent="0.2">
      <c r="I502" s="14"/>
    </row>
    <row r="503" spans="9:9" x14ac:dyDescent="0.2">
      <c r="I503" s="14"/>
    </row>
    <row r="504" spans="9:9" x14ac:dyDescent="0.2">
      <c r="I504" s="14"/>
    </row>
    <row r="505" spans="9:9" x14ac:dyDescent="0.2">
      <c r="I505" s="14"/>
    </row>
    <row r="506" spans="9:9" x14ac:dyDescent="0.2">
      <c r="I506" s="14"/>
    </row>
    <row r="507" spans="9:9" x14ac:dyDescent="0.2">
      <c r="I507" s="14"/>
    </row>
    <row r="508" spans="9:9" x14ac:dyDescent="0.2">
      <c r="I508" s="14"/>
    </row>
    <row r="509" spans="9:9" x14ac:dyDescent="0.2">
      <c r="I509" s="14"/>
    </row>
    <row r="510" spans="9:9" x14ac:dyDescent="0.2">
      <c r="I510" s="14"/>
    </row>
    <row r="511" spans="9:9" x14ac:dyDescent="0.2">
      <c r="I511" s="14"/>
    </row>
    <row r="512" spans="9:9" x14ac:dyDescent="0.2">
      <c r="I512" s="14"/>
    </row>
    <row r="513" spans="9:9" x14ac:dyDescent="0.2">
      <c r="I513" s="14"/>
    </row>
    <row r="514" spans="9:9" x14ac:dyDescent="0.2">
      <c r="I514" s="14"/>
    </row>
    <row r="515" spans="9:9" x14ac:dyDescent="0.2">
      <c r="I515" s="14"/>
    </row>
    <row r="516" spans="9:9" x14ac:dyDescent="0.2">
      <c r="I516" s="14"/>
    </row>
    <row r="517" spans="9:9" x14ac:dyDescent="0.2">
      <c r="I517" s="14"/>
    </row>
    <row r="518" spans="9:9" x14ac:dyDescent="0.2">
      <c r="I518" s="14"/>
    </row>
    <row r="519" spans="9:9" x14ac:dyDescent="0.2">
      <c r="I519" s="14"/>
    </row>
    <row r="520" spans="9:9" x14ac:dyDescent="0.2">
      <c r="I520" s="14"/>
    </row>
    <row r="521" spans="9:9" x14ac:dyDescent="0.2">
      <c r="I521" s="14"/>
    </row>
    <row r="522" spans="9:9" x14ac:dyDescent="0.2">
      <c r="I522" s="14"/>
    </row>
    <row r="523" spans="9:9" x14ac:dyDescent="0.2">
      <c r="I523" s="14"/>
    </row>
    <row r="524" spans="9:9" x14ac:dyDescent="0.2">
      <c r="I524" s="14"/>
    </row>
    <row r="525" spans="9:9" x14ac:dyDescent="0.2">
      <c r="I525" s="14"/>
    </row>
    <row r="526" spans="9:9" x14ac:dyDescent="0.2">
      <c r="I526" s="14"/>
    </row>
    <row r="527" spans="9:9" x14ac:dyDescent="0.2">
      <c r="I527" s="14"/>
    </row>
    <row r="528" spans="9:9" x14ac:dyDescent="0.2">
      <c r="I528" s="14"/>
    </row>
    <row r="529" spans="9:9" x14ac:dyDescent="0.2">
      <c r="I529" s="14"/>
    </row>
    <row r="530" spans="9:9" x14ac:dyDescent="0.2">
      <c r="I530" s="14"/>
    </row>
    <row r="531" spans="9:9" x14ac:dyDescent="0.2">
      <c r="I531" s="14"/>
    </row>
    <row r="532" spans="9:9" x14ac:dyDescent="0.2">
      <c r="I532" s="14"/>
    </row>
    <row r="533" spans="9:9" x14ac:dyDescent="0.2">
      <c r="I533" s="14"/>
    </row>
    <row r="534" spans="9:9" x14ac:dyDescent="0.2">
      <c r="I534" s="14"/>
    </row>
    <row r="535" spans="9:9" x14ac:dyDescent="0.2">
      <c r="I535" s="14"/>
    </row>
    <row r="536" spans="9:9" x14ac:dyDescent="0.2">
      <c r="I536" s="14"/>
    </row>
    <row r="537" spans="9:9" x14ac:dyDescent="0.2">
      <c r="I537" s="14"/>
    </row>
    <row r="538" spans="9:9" x14ac:dyDescent="0.2">
      <c r="I538" s="14"/>
    </row>
    <row r="539" spans="9:9" x14ac:dyDescent="0.2">
      <c r="I539" s="14"/>
    </row>
    <row r="540" spans="9:9" x14ac:dyDescent="0.2">
      <c r="I540" s="14"/>
    </row>
    <row r="541" spans="9:9" x14ac:dyDescent="0.2">
      <c r="I541" s="14"/>
    </row>
    <row r="542" spans="9:9" x14ac:dyDescent="0.2">
      <c r="I542" s="14"/>
    </row>
    <row r="543" spans="9:9" x14ac:dyDescent="0.2">
      <c r="I543" s="14"/>
    </row>
    <row r="544" spans="9:9" x14ac:dyDescent="0.2">
      <c r="I544" s="14"/>
    </row>
    <row r="545" spans="9:9" x14ac:dyDescent="0.2">
      <c r="I545" s="14"/>
    </row>
    <row r="546" spans="9:9" x14ac:dyDescent="0.2">
      <c r="I546" s="14"/>
    </row>
    <row r="547" spans="9:9" x14ac:dyDescent="0.2">
      <c r="I547" s="14"/>
    </row>
    <row r="548" spans="9:9" x14ac:dyDescent="0.2">
      <c r="I548" s="14"/>
    </row>
    <row r="549" spans="9:9" x14ac:dyDescent="0.2">
      <c r="I549" s="14"/>
    </row>
    <row r="550" spans="9:9" x14ac:dyDescent="0.2">
      <c r="I550" s="14"/>
    </row>
    <row r="551" spans="9:9" x14ac:dyDescent="0.2">
      <c r="I551" s="14"/>
    </row>
    <row r="552" spans="9:9" x14ac:dyDescent="0.2">
      <c r="I552" s="14"/>
    </row>
    <row r="553" spans="9:9" x14ac:dyDescent="0.2">
      <c r="I553" s="14"/>
    </row>
    <row r="554" spans="9:9" x14ac:dyDescent="0.2">
      <c r="I554" s="14"/>
    </row>
    <row r="555" spans="9:9" x14ac:dyDescent="0.2">
      <c r="I555" s="14"/>
    </row>
    <row r="556" spans="9:9" x14ac:dyDescent="0.2">
      <c r="I556" s="14"/>
    </row>
    <row r="557" spans="9:9" x14ac:dyDescent="0.2">
      <c r="I557" s="14"/>
    </row>
    <row r="558" spans="9:9" x14ac:dyDescent="0.2">
      <c r="I558" s="14"/>
    </row>
    <row r="559" spans="9:9" x14ac:dyDescent="0.2">
      <c r="I559" s="14"/>
    </row>
    <row r="560" spans="9:9" x14ac:dyDescent="0.2">
      <c r="I560" s="14"/>
    </row>
    <row r="561" spans="9:9" x14ac:dyDescent="0.2">
      <c r="I561" s="14"/>
    </row>
    <row r="562" spans="9:9" x14ac:dyDescent="0.2">
      <c r="I562" s="14"/>
    </row>
    <row r="563" spans="9:9" x14ac:dyDescent="0.2">
      <c r="I563" s="14"/>
    </row>
    <row r="564" spans="9:9" x14ac:dyDescent="0.2">
      <c r="I564" s="14"/>
    </row>
    <row r="565" spans="9:9" x14ac:dyDescent="0.2">
      <c r="I565" s="14"/>
    </row>
    <row r="566" spans="9:9" x14ac:dyDescent="0.2">
      <c r="I566" s="14"/>
    </row>
    <row r="567" spans="9:9" x14ac:dyDescent="0.2">
      <c r="I567" s="14"/>
    </row>
    <row r="568" spans="9:9" x14ac:dyDescent="0.2">
      <c r="I568" s="14"/>
    </row>
    <row r="569" spans="9:9" x14ac:dyDescent="0.2">
      <c r="I569" s="14"/>
    </row>
    <row r="570" spans="9:9" x14ac:dyDescent="0.2">
      <c r="I570" s="14"/>
    </row>
    <row r="571" spans="9:9" x14ac:dyDescent="0.2">
      <c r="I571" s="14"/>
    </row>
    <row r="572" spans="9:9" x14ac:dyDescent="0.2">
      <c r="I572" s="14"/>
    </row>
    <row r="573" spans="9:9" x14ac:dyDescent="0.2">
      <c r="I573" s="14"/>
    </row>
    <row r="574" spans="9:9" x14ac:dyDescent="0.2">
      <c r="I574" s="14"/>
    </row>
    <row r="575" spans="9:9" x14ac:dyDescent="0.2">
      <c r="I575" s="14"/>
    </row>
    <row r="576" spans="9:9" x14ac:dyDescent="0.2">
      <c r="I576" s="14"/>
    </row>
    <row r="577" spans="9:9" x14ac:dyDescent="0.2">
      <c r="I577" s="14"/>
    </row>
    <row r="578" spans="9:9" x14ac:dyDescent="0.2">
      <c r="I578" s="14"/>
    </row>
    <row r="579" spans="9:9" x14ac:dyDescent="0.2">
      <c r="I579" s="14"/>
    </row>
    <row r="580" spans="9:9" x14ac:dyDescent="0.2">
      <c r="I580" s="14"/>
    </row>
    <row r="581" spans="9:9" x14ac:dyDescent="0.2">
      <c r="I581" s="14"/>
    </row>
    <row r="582" spans="9:9" x14ac:dyDescent="0.2">
      <c r="I582" s="14"/>
    </row>
    <row r="583" spans="9:9" x14ac:dyDescent="0.2">
      <c r="I583" s="14"/>
    </row>
    <row r="584" spans="9:9" x14ac:dyDescent="0.2">
      <c r="I584" s="14"/>
    </row>
    <row r="585" spans="9:9" x14ac:dyDescent="0.2">
      <c r="I585" s="14"/>
    </row>
    <row r="586" spans="9:9" x14ac:dyDescent="0.2">
      <c r="I586" s="14"/>
    </row>
    <row r="587" spans="9:9" x14ac:dyDescent="0.2">
      <c r="I587" s="14"/>
    </row>
    <row r="588" spans="9:9" x14ac:dyDescent="0.2">
      <c r="I588" s="14"/>
    </row>
    <row r="589" spans="9:9" x14ac:dyDescent="0.2">
      <c r="I589" s="14"/>
    </row>
    <row r="590" spans="9:9" x14ac:dyDescent="0.2">
      <c r="I590" s="14"/>
    </row>
    <row r="591" spans="9:9" x14ac:dyDescent="0.2">
      <c r="I591" s="14"/>
    </row>
    <row r="592" spans="9:9" x14ac:dyDescent="0.2">
      <c r="I592" s="14"/>
    </row>
    <row r="593" spans="9:9" x14ac:dyDescent="0.2">
      <c r="I593" s="14"/>
    </row>
    <row r="594" spans="9:9" x14ac:dyDescent="0.2">
      <c r="I594" s="14"/>
    </row>
    <row r="595" spans="9:9" x14ac:dyDescent="0.2">
      <c r="I595" s="14"/>
    </row>
    <row r="596" spans="9:9" x14ac:dyDescent="0.2">
      <c r="I596" s="14"/>
    </row>
    <row r="597" spans="9:9" x14ac:dyDescent="0.2">
      <c r="I597" s="14"/>
    </row>
    <row r="598" spans="9:9" x14ac:dyDescent="0.2">
      <c r="I598" s="14"/>
    </row>
    <row r="599" spans="9:9" x14ac:dyDescent="0.2">
      <c r="I599" s="14"/>
    </row>
    <row r="600" spans="9:9" x14ac:dyDescent="0.2">
      <c r="I600" s="14"/>
    </row>
    <row r="601" spans="9:9" x14ac:dyDescent="0.2">
      <c r="I601" s="14"/>
    </row>
    <row r="602" spans="9:9" x14ac:dyDescent="0.2">
      <c r="I602" s="14"/>
    </row>
    <row r="603" spans="9:9" x14ac:dyDescent="0.2">
      <c r="I603" s="14"/>
    </row>
    <row r="604" spans="9:9" x14ac:dyDescent="0.2">
      <c r="I604" s="14"/>
    </row>
    <row r="605" spans="9:9" x14ac:dyDescent="0.2">
      <c r="I605" s="14"/>
    </row>
    <row r="606" spans="9:9" x14ac:dyDescent="0.2">
      <c r="I606" s="14"/>
    </row>
    <row r="607" spans="9:9" x14ac:dyDescent="0.2">
      <c r="I607" s="14"/>
    </row>
    <row r="608" spans="9:9" x14ac:dyDescent="0.2">
      <c r="I608" s="14"/>
    </row>
    <row r="609" spans="9:9" x14ac:dyDescent="0.2">
      <c r="I609" s="14"/>
    </row>
    <row r="610" spans="9:9" x14ac:dyDescent="0.2">
      <c r="I610" s="14"/>
    </row>
    <row r="611" spans="9:9" x14ac:dyDescent="0.2">
      <c r="I611" s="14"/>
    </row>
    <row r="612" spans="9:9" x14ac:dyDescent="0.2">
      <c r="I612" s="14"/>
    </row>
    <row r="613" spans="9:9" x14ac:dyDescent="0.2">
      <c r="I613" s="14"/>
    </row>
    <row r="614" spans="9:9" x14ac:dyDescent="0.2">
      <c r="I614" s="14"/>
    </row>
    <row r="615" spans="9:9" x14ac:dyDescent="0.2">
      <c r="I615" s="14"/>
    </row>
    <row r="616" spans="9:9" x14ac:dyDescent="0.2">
      <c r="I616" s="14"/>
    </row>
    <row r="617" spans="9:9" x14ac:dyDescent="0.2">
      <c r="I617" s="14"/>
    </row>
    <row r="618" spans="9:9" x14ac:dyDescent="0.2">
      <c r="I618" s="14"/>
    </row>
    <row r="619" spans="9:9" x14ac:dyDescent="0.2">
      <c r="I619" s="14"/>
    </row>
    <row r="620" spans="9:9" x14ac:dyDescent="0.2">
      <c r="I620" s="14"/>
    </row>
    <row r="621" spans="9:9" x14ac:dyDescent="0.2">
      <c r="I621" s="14"/>
    </row>
    <row r="622" spans="9:9" x14ac:dyDescent="0.2">
      <c r="I622" s="14"/>
    </row>
    <row r="623" spans="9:9" x14ac:dyDescent="0.2">
      <c r="I623" s="14"/>
    </row>
    <row r="624" spans="9:9" x14ac:dyDescent="0.2">
      <c r="I624" s="14"/>
    </row>
    <row r="625" spans="9:9" x14ac:dyDescent="0.2">
      <c r="I625" s="14"/>
    </row>
    <row r="626" spans="9:9" x14ac:dyDescent="0.2">
      <c r="I626" s="14"/>
    </row>
    <row r="627" spans="9:9" x14ac:dyDescent="0.2">
      <c r="I627" s="14"/>
    </row>
    <row r="628" spans="9:9" x14ac:dyDescent="0.2">
      <c r="I628" s="14"/>
    </row>
    <row r="629" spans="9:9" x14ac:dyDescent="0.2">
      <c r="I629" s="14"/>
    </row>
    <row r="630" spans="9:9" x14ac:dyDescent="0.2">
      <c r="I630" s="14"/>
    </row>
    <row r="631" spans="9:9" x14ac:dyDescent="0.2">
      <c r="I631" s="14"/>
    </row>
    <row r="632" spans="9:9" x14ac:dyDescent="0.2">
      <c r="I632" s="14"/>
    </row>
    <row r="633" spans="9:9" x14ac:dyDescent="0.2">
      <c r="I633" s="14"/>
    </row>
    <row r="634" spans="9:9" x14ac:dyDescent="0.2">
      <c r="I634" s="14"/>
    </row>
    <row r="635" spans="9:9" x14ac:dyDescent="0.2">
      <c r="I635" s="14"/>
    </row>
  </sheetData>
  <sortState ref="B2:H230">
    <sortCondition descending="1" ref="H2:H230"/>
    <sortCondition descending="1" ref="G2:G230"/>
    <sortCondition ref="D2:D230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1"/>
  <sheetViews>
    <sheetView topLeftCell="K1" workbookViewId="0">
      <selection activeCell="Z4" sqref="Z4"/>
    </sheetView>
  </sheetViews>
  <sheetFormatPr defaultColWidth="11.42578125" defaultRowHeight="12.75" x14ac:dyDescent="0.2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5" ht="13.5" thickBot="1" x14ac:dyDescent="0.25">
      <c r="A1" s="33" t="s">
        <v>2371</v>
      </c>
      <c r="B1" s="32" t="s">
        <v>1685</v>
      </c>
      <c r="C1" s="34" t="s">
        <v>3080</v>
      </c>
      <c r="D1" s="36" t="s">
        <v>3085</v>
      </c>
      <c r="E1" s="29"/>
      <c r="F1" s="33" t="s">
        <v>2371</v>
      </c>
      <c r="G1" s="32" t="s">
        <v>1685</v>
      </c>
      <c r="H1" s="32" t="s">
        <v>3081</v>
      </c>
      <c r="I1" s="36" t="s">
        <v>3085</v>
      </c>
      <c r="J1" s="28"/>
      <c r="K1" s="33" t="s">
        <v>2371</v>
      </c>
      <c r="L1" s="32" t="s">
        <v>1685</v>
      </c>
      <c r="M1" s="32" t="s">
        <v>3082</v>
      </c>
      <c r="N1" s="36" t="s">
        <v>3085</v>
      </c>
      <c r="O1" s="28"/>
      <c r="P1" s="33" t="s">
        <v>2371</v>
      </c>
      <c r="Q1" s="32" t="s">
        <v>1685</v>
      </c>
      <c r="R1" s="38" t="s">
        <v>3083</v>
      </c>
      <c r="S1" s="35" t="s">
        <v>3085</v>
      </c>
      <c r="T1" s="28"/>
      <c r="U1" s="33" t="s">
        <v>2371</v>
      </c>
      <c r="V1" s="32" t="s">
        <v>1685</v>
      </c>
      <c r="W1" s="38" t="s">
        <v>3084</v>
      </c>
      <c r="X1" s="35" t="s">
        <v>3085</v>
      </c>
      <c r="Y1" s="28"/>
    </row>
    <row r="2" spans="1:25" x14ac:dyDescent="0.2">
      <c r="A2" s="30">
        <v>1</v>
      </c>
      <c r="B2" s="3" t="s">
        <v>1557</v>
      </c>
      <c r="C2" s="30">
        <v>3303</v>
      </c>
      <c r="D2" s="37">
        <f t="shared" ref="D2:D33" si="0">C2/52.69</f>
        <v>62.687416967166449</v>
      </c>
      <c r="E2" s="29"/>
      <c r="F2" s="30">
        <v>1</v>
      </c>
      <c r="G2" s="3" t="s">
        <v>971</v>
      </c>
      <c r="H2" s="2">
        <v>4206</v>
      </c>
      <c r="I2" s="37">
        <f>(H2/4704)*100</f>
        <v>89.41326530612244</v>
      </c>
      <c r="J2" s="28"/>
      <c r="K2" s="30">
        <v>1</v>
      </c>
      <c r="L2" s="31" t="s">
        <v>566</v>
      </c>
      <c r="M2" s="30">
        <v>3999</v>
      </c>
      <c r="N2" s="37">
        <f>(M2/5120)*100</f>
        <v>78.10546875</v>
      </c>
      <c r="O2" s="28"/>
      <c r="P2" s="30">
        <v>1</v>
      </c>
      <c r="Q2" s="31" t="s">
        <v>1521</v>
      </c>
      <c r="R2" s="30">
        <v>4516</v>
      </c>
      <c r="S2" s="37">
        <f>(R2/5120)*100</f>
        <v>88.203125</v>
      </c>
      <c r="T2" s="28"/>
      <c r="U2" s="30">
        <v>1</v>
      </c>
      <c r="V2" s="3" t="s">
        <v>2051</v>
      </c>
      <c r="W2" s="2">
        <v>4242</v>
      </c>
      <c r="X2" s="37">
        <f>(W2/(35*128))*100</f>
        <v>94.6875</v>
      </c>
      <c r="Y2" s="28"/>
    </row>
    <row r="3" spans="1:25" x14ac:dyDescent="0.2">
      <c r="A3" s="2">
        <v>2</v>
      </c>
      <c r="B3" s="3" t="s">
        <v>1046</v>
      </c>
      <c r="C3" s="2">
        <v>3193</v>
      </c>
      <c r="D3" s="37">
        <f t="shared" si="0"/>
        <v>60.599734294932624</v>
      </c>
      <c r="E3" s="29"/>
      <c r="F3" s="2">
        <v>2</v>
      </c>
      <c r="G3" s="3" t="s">
        <v>858</v>
      </c>
      <c r="H3" s="2">
        <v>3385</v>
      </c>
      <c r="I3" s="37">
        <f>(H3/4704)*100</f>
        <v>71.960034013605451</v>
      </c>
      <c r="J3" s="28"/>
      <c r="K3" s="2">
        <v>2</v>
      </c>
      <c r="L3" s="3" t="s">
        <v>291</v>
      </c>
      <c r="M3" s="2">
        <v>3726</v>
      </c>
      <c r="N3" s="37">
        <f>(M3/5120)*100</f>
        <v>72.7734375</v>
      </c>
      <c r="O3" s="28"/>
      <c r="P3" s="2">
        <v>2</v>
      </c>
      <c r="Q3" s="3" t="s">
        <v>1570</v>
      </c>
      <c r="R3" s="2">
        <v>4145</v>
      </c>
      <c r="S3" s="37">
        <f>(R3/5120)*100</f>
        <v>80.95703125</v>
      </c>
      <c r="T3" s="28"/>
      <c r="U3" s="2">
        <v>2</v>
      </c>
      <c r="V3" s="3" t="s">
        <v>1521</v>
      </c>
      <c r="W3" s="2">
        <v>3824</v>
      </c>
      <c r="X3" s="37">
        <f>(W3/(35*128))*100</f>
        <v>85.357142857142847</v>
      </c>
      <c r="Y3" s="28"/>
    </row>
    <row r="4" spans="1:25" x14ac:dyDescent="0.2">
      <c r="A4" s="2">
        <v>3</v>
      </c>
      <c r="B4" s="3" t="s">
        <v>1271</v>
      </c>
      <c r="C4" s="2">
        <v>3009</v>
      </c>
      <c r="D4" s="37">
        <f t="shared" si="0"/>
        <v>57.107610552286964</v>
      </c>
      <c r="E4" s="29"/>
      <c r="F4" s="2">
        <v>3</v>
      </c>
      <c r="G4" s="3" t="s">
        <v>1155</v>
      </c>
      <c r="H4" s="2">
        <v>3311</v>
      </c>
      <c r="I4" s="37">
        <f>(H4/4704)*100</f>
        <v>70.386904761904773</v>
      </c>
      <c r="J4" s="28"/>
      <c r="K4" s="2">
        <v>3</v>
      </c>
      <c r="L4" s="3" t="s">
        <v>2609</v>
      </c>
      <c r="M4" s="2">
        <v>3633</v>
      </c>
      <c r="N4" s="37">
        <f>(M4/5120)*100</f>
        <v>70.95703125</v>
      </c>
      <c r="O4" s="28"/>
      <c r="P4" s="2">
        <v>3</v>
      </c>
      <c r="Q4" s="3" t="s">
        <v>2274</v>
      </c>
      <c r="R4" s="2">
        <v>3616</v>
      </c>
      <c r="S4" s="37">
        <f>(R4/5120)*100</f>
        <v>70.625</v>
      </c>
      <c r="T4" s="28"/>
      <c r="U4" s="2">
        <v>3</v>
      </c>
      <c r="V4" s="3" t="s">
        <v>1241</v>
      </c>
      <c r="W4" s="2">
        <v>3726</v>
      </c>
      <c r="X4" s="37">
        <f>(W4/(35*128))*100</f>
        <v>83.169642857142861</v>
      </c>
      <c r="Y4" s="28"/>
    </row>
    <row r="5" spans="1:25" x14ac:dyDescent="0.2">
      <c r="A5" s="2">
        <v>4</v>
      </c>
      <c r="B5" s="3" t="s">
        <v>1034</v>
      </c>
      <c r="C5" s="2">
        <v>2927</v>
      </c>
      <c r="D5" s="37">
        <f t="shared" si="0"/>
        <v>55.551338014803569</v>
      </c>
      <c r="E5" s="29"/>
      <c r="F5" s="2">
        <v>4</v>
      </c>
      <c r="G5" s="3" t="s">
        <v>1143</v>
      </c>
      <c r="H5" s="2">
        <v>3142</v>
      </c>
      <c r="I5" s="37">
        <f t="shared" ref="I5:I68" si="1">(H5/4704)*100</f>
        <v>66.794217687074834</v>
      </c>
      <c r="J5" s="28"/>
      <c r="K5" s="2">
        <v>4</v>
      </c>
      <c r="L5" s="3" t="s">
        <v>560</v>
      </c>
      <c r="M5" s="2">
        <v>3457</v>
      </c>
      <c r="N5" s="37">
        <f t="shared" ref="N5:N68" si="2">(M5/5120)*100</f>
        <v>67.51953125</v>
      </c>
      <c r="O5" s="28"/>
      <c r="P5" s="2">
        <v>4</v>
      </c>
      <c r="Q5" s="3" t="s">
        <v>1732</v>
      </c>
      <c r="R5" s="2">
        <v>3559</v>
      </c>
      <c r="S5" s="37">
        <f t="shared" ref="S5:S68" si="3">(R5/5120)*100</f>
        <v>69.51171875</v>
      </c>
      <c r="T5" s="28"/>
      <c r="U5" s="2">
        <v>4</v>
      </c>
      <c r="V5" s="3" t="s">
        <v>2628</v>
      </c>
      <c r="W5" s="2">
        <v>3636</v>
      </c>
      <c r="X5" s="37">
        <f>(W5/(35*128))*100</f>
        <v>81.160714285714292</v>
      </c>
      <c r="Y5" s="28"/>
    </row>
    <row r="6" spans="1:25" x14ac:dyDescent="0.2">
      <c r="A6" s="2">
        <v>5</v>
      </c>
      <c r="B6" s="3" t="s">
        <v>2301</v>
      </c>
      <c r="C6" s="2">
        <v>2885</v>
      </c>
      <c r="D6" s="37">
        <f t="shared" si="0"/>
        <v>54.754222812677931</v>
      </c>
      <c r="E6" s="29"/>
      <c r="F6" s="2">
        <v>5</v>
      </c>
      <c r="G6" s="3" t="s">
        <v>442</v>
      </c>
      <c r="H6" s="2">
        <v>2731</v>
      </c>
      <c r="I6" s="37">
        <f t="shared" si="1"/>
        <v>58.056972789115648</v>
      </c>
      <c r="J6" s="28"/>
      <c r="K6" s="2">
        <v>5</v>
      </c>
      <c r="L6" s="3" t="s">
        <v>2462</v>
      </c>
      <c r="M6" s="2">
        <v>3454</v>
      </c>
      <c r="N6" s="37">
        <f t="shared" si="2"/>
        <v>67.4609375</v>
      </c>
      <c r="O6" s="28"/>
      <c r="P6" s="2">
        <v>5</v>
      </c>
      <c r="Q6" s="3" t="s">
        <v>2631</v>
      </c>
      <c r="R6" s="2">
        <v>3325</v>
      </c>
      <c r="S6" s="37">
        <f t="shared" si="3"/>
        <v>64.94140625</v>
      </c>
      <c r="T6" s="28"/>
      <c r="U6" s="2">
        <v>5</v>
      </c>
      <c r="V6" s="3" t="s">
        <v>1222</v>
      </c>
      <c r="W6" s="2">
        <v>3592</v>
      </c>
      <c r="X6" s="37">
        <f t="shared" ref="X6:X69" si="4">(W6/(35*128))*100</f>
        <v>80.178571428571431</v>
      </c>
      <c r="Y6" s="28"/>
    </row>
    <row r="7" spans="1:25" x14ac:dyDescent="0.2">
      <c r="A7" s="2">
        <v>6</v>
      </c>
      <c r="B7" s="3" t="s">
        <v>1036</v>
      </c>
      <c r="C7" s="2">
        <v>2658</v>
      </c>
      <c r="D7" s="37">
        <f t="shared" si="0"/>
        <v>50.446004934522684</v>
      </c>
      <c r="E7" s="29"/>
      <c r="F7" s="2">
        <v>6</v>
      </c>
      <c r="G7" s="3" t="s">
        <v>1358</v>
      </c>
      <c r="H7" s="2">
        <v>2716</v>
      </c>
      <c r="I7" s="37">
        <f t="shared" si="1"/>
        <v>57.738095238095234</v>
      </c>
      <c r="J7" s="28"/>
      <c r="K7" s="2">
        <v>6</v>
      </c>
      <c r="L7" s="3" t="s">
        <v>567</v>
      </c>
      <c r="M7" s="2">
        <v>3326</v>
      </c>
      <c r="N7" s="37">
        <f t="shared" si="2"/>
        <v>64.9609375</v>
      </c>
      <c r="O7" s="28"/>
      <c r="P7" s="2">
        <v>6</v>
      </c>
      <c r="Q7" s="3" t="s">
        <v>1891</v>
      </c>
      <c r="R7" s="2">
        <v>3231</v>
      </c>
      <c r="S7" s="37">
        <f t="shared" si="3"/>
        <v>63.105468750000007</v>
      </c>
      <c r="T7" s="28"/>
      <c r="U7" s="2">
        <v>6</v>
      </c>
      <c r="V7" s="3" t="s">
        <v>2626</v>
      </c>
      <c r="W7" s="2">
        <v>3488</v>
      </c>
      <c r="X7" s="37">
        <f t="shared" si="4"/>
        <v>77.857142857142861</v>
      </c>
      <c r="Y7" s="28"/>
    </row>
    <row r="8" spans="1:25" x14ac:dyDescent="0.2">
      <c r="A8" s="2">
        <v>7</v>
      </c>
      <c r="B8" s="3" t="s">
        <v>1075</v>
      </c>
      <c r="C8" s="2">
        <v>2598</v>
      </c>
      <c r="D8" s="37">
        <f t="shared" si="0"/>
        <v>49.30726893148605</v>
      </c>
      <c r="E8" s="29"/>
      <c r="F8" s="2">
        <v>7</v>
      </c>
      <c r="G8" s="3" t="s">
        <v>1346</v>
      </c>
      <c r="H8" s="2">
        <v>2654</v>
      </c>
      <c r="I8" s="37">
        <f t="shared" si="1"/>
        <v>56.420068027210881</v>
      </c>
      <c r="J8" s="28"/>
      <c r="K8" s="2">
        <v>7</v>
      </c>
      <c r="L8" s="3" t="s">
        <v>2656</v>
      </c>
      <c r="M8" s="2">
        <v>3279</v>
      </c>
      <c r="N8" s="37">
        <f t="shared" si="2"/>
        <v>64.04296875</v>
      </c>
      <c r="O8" s="28"/>
      <c r="P8" s="2">
        <v>7</v>
      </c>
      <c r="Q8" s="3" t="s">
        <v>1220</v>
      </c>
      <c r="R8" s="2">
        <v>3201</v>
      </c>
      <c r="S8" s="37">
        <f t="shared" si="3"/>
        <v>62.519531250000007</v>
      </c>
      <c r="T8" s="28"/>
      <c r="U8" s="2">
        <v>7</v>
      </c>
      <c r="V8" s="3" t="s">
        <v>3961</v>
      </c>
      <c r="W8" s="2">
        <v>3468</v>
      </c>
      <c r="X8" s="37">
        <f t="shared" si="4"/>
        <v>77.410714285714292</v>
      </c>
      <c r="Y8" s="28"/>
    </row>
    <row r="9" spans="1:25" x14ac:dyDescent="0.2">
      <c r="A9" s="2">
        <v>8</v>
      </c>
      <c r="B9" s="3" t="s">
        <v>1033</v>
      </c>
      <c r="C9" s="2">
        <v>2550</v>
      </c>
      <c r="D9" s="37">
        <f t="shared" si="0"/>
        <v>48.396280129056748</v>
      </c>
      <c r="E9" s="29"/>
      <c r="F9" s="2">
        <v>8</v>
      </c>
      <c r="G9" s="3" t="s">
        <v>1406</v>
      </c>
      <c r="H9" s="2">
        <v>2536</v>
      </c>
      <c r="I9" s="37">
        <f t="shared" si="1"/>
        <v>53.911564625850339</v>
      </c>
      <c r="J9" s="28"/>
      <c r="K9" s="2">
        <v>8</v>
      </c>
      <c r="L9" s="3" t="s">
        <v>558</v>
      </c>
      <c r="M9" s="2">
        <v>3088</v>
      </c>
      <c r="N9" s="37">
        <f t="shared" si="2"/>
        <v>60.3125</v>
      </c>
      <c r="O9" s="28"/>
      <c r="P9" s="2">
        <v>8</v>
      </c>
      <c r="Q9" s="3" t="s">
        <v>1185</v>
      </c>
      <c r="R9" s="2">
        <v>3196</v>
      </c>
      <c r="S9" s="37">
        <f t="shared" si="3"/>
        <v>62.421875000000007</v>
      </c>
      <c r="T9" s="28"/>
      <c r="U9" s="2">
        <v>8</v>
      </c>
      <c r="V9" s="3" t="s">
        <v>1578</v>
      </c>
      <c r="W9" s="2">
        <v>3374</v>
      </c>
      <c r="X9" s="37">
        <f t="shared" si="4"/>
        <v>75.3125</v>
      </c>
      <c r="Y9" s="28"/>
    </row>
    <row r="10" spans="1:25" x14ac:dyDescent="0.2">
      <c r="A10" s="2">
        <v>9</v>
      </c>
      <c r="B10" s="3" t="s">
        <v>1553</v>
      </c>
      <c r="C10" s="2">
        <v>2508</v>
      </c>
      <c r="D10" s="37">
        <f t="shared" si="0"/>
        <v>47.59916492693111</v>
      </c>
      <c r="E10" s="29"/>
      <c r="F10" s="2">
        <v>9</v>
      </c>
      <c r="G10" s="3" t="s">
        <v>845</v>
      </c>
      <c r="H10" s="2">
        <v>2331</v>
      </c>
      <c r="I10" s="37">
        <f t="shared" si="1"/>
        <v>49.553571428571431</v>
      </c>
      <c r="J10" s="28"/>
      <c r="K10" s="2">
        <v>9</v>
      </c>
      <c r="L10" s="3" t="s">
        <v>195</v>
      </c>
      <c r="M10" s="2">
        <v>3001</v>
      </c>
      <c r="N10" s="37">
        <f t="shared" si="2"/>
        <v>58.613281250000007</v>
      </c>
      <c r="O10" s="28"/>
      <c r="P10" s="2">
        <v>9</v>
      </c>
      <c r="Q10" s="3" t="s">
        <v>1799</v>
      </c>
      <c r="R10" s="2">
        <v>3071</v>
      </c>
      <c r="S10" s="37">
        <f t="shared" si="3"/>
        <v>59.980468750000007</v>
      </c>
      <c r="T10" s="28"/>
      <c r="U10" s="2">
        <v>9</v>
      </c>
      <c r="V10" s="3" t="s">
        <v>1245</v>
      </c>
      <c r="W10" s="2">
        <v>3343</v>
      </c>
      <c r="X10" s="37">
        <f t="shared" si="4"/>
        <v>74.620535714285722</v>
      </c>
      <c r="Y10" s="28"/>
    </row>
    <row r="11" spans="1:25" x14ac:dyDescent="0.2">
      <c r="A11" s="2">
        <v>10</v>
      </c>
      <c r="B11" s="3" t="s">
        <v>2732</v>
      </c>
      <c r="C11" s="2">
        <v>2485</v>
      </c>
      <c r="D11" s="37">
        <f t="shared" si="0"/>
        <v>47.1626494591004</v>
      </c>
      <c r="E11" s="29"/>
      <c r="F11" s="2">
        <v>10</v>
      </c>
      <c r="G11" s="3" t="s">
        <v>1176</v>
      </c>
      <c r="H11" s="2">
        <v>2317</v>
      </c>
      <c r="I11" s="37">
        <f t="shared" si="1"/>
        <v>49.255952380952387</v>
      </c>
      <c r="J11" s="28"/>
      <c r="K11" s="2">
        <v>10</v>
      </c>
      <c r="L11" s="3" t="s">
        <v>359</v>
      </c>
      <c r="M11" s="2">
        <v>2947</v>
      </c>
      <c r="N11" s="37">
        <f t="shared" si="2"/>
        <v>57.55859375</v>
      </c>
      <c r="O11" s="28"/>
      <c r="P11" s="2">
        <v>10</v>
      </c>
      <c r="Q11" s="3" t="s">
        <v>1561</v>
      </c>
      <c r="R11" s="2">
        <v>3028</v>
      </c>
      <c r="S11" s="37">
        <f t="shared" si="3"/>
        <v>59.140625</v>
      </c>
      <c r="T11" s="28"/>
      <c r="U11" s="2">
        <v>10</v>
      </c>
      <c r="V11" s="3" t="s">
        <v>1520</v>
      </c>
      <c r="W11" s="2">
        <v>3267</v>
      </c>
      <c r="X11" s="37">
        <f t="shared" si="4"/>
        <v>72.924107142857139</v>
      </c>
      <c r="Y11" s="28"/>
    </row>
    <row r="12" spans="1:25" x14ac:dyDescent="0.2">
      <c r="A12" s="2">
        <v>11</v>
      </c>
      <c r="B12" s="3" t="s">
        <v>443</v>
      </c>
      <c r="C12" s="2">
        <v>2473</v>
      </c>
      <c r="D12" s="37">
        <f t="shared" si="0"/>
        <v>46.934902258493075</v>
      </c>
      <c r="E12" s="29"/>
      <c r="F12" s="2">
        <v>11</v>
      </c>
      <c r="G12" s="3" t="s">
        <v>887</v>
      </c>
      <c r="H12" s="2">
        <v>2315</v>
      </c>
      <c r="I12" s="37">
        <f t="shared" si="1"/>
        <v>49.213435374149661</v>
      </c>
      <c r="J12" s="28"/>
      <c r="K12" s="2">
        <v>11</v>
      </c>
      <c r="L12" s="3" t="s">
        <v>713</v>
      </c>
      <c r="M12" s="2">
        <v>2908</v>
      </c>
      <c r="N12" s="37">
        <f t="shared" si="2"/>
        <v>56.796875</v>
      </c>
      <c r="O12" s="28"/>
      <c r="P12" s="2">
        <v>11</v>
      </c>
      <c r="Q12" s="3" t="s">
        <v>2622</v>
      </c>
      <c r="R12" s="2">
        <v>3007</v>
      </c>
      <c r="S12" s="37">
        <f t="shared" si="3"/>
        <v>58.73046875</v>
      </c>
      <c r="T12" s="28"/>
      <c r="U12" s="2">
        <v>11</v>
      </c>
      <c r="V12" s="24" t="s">
        <v>1479</v>
      </c>
      <c r="W12" s="2">
        <v>3245</v>
      </c>
      <c r="X12" s="37">
        <f t="shared" si="4"/>
        <v>72.433035714285708</v>
      </c>
      <c r="Y12" s="28"/>
    </row>
    <row r="13" spans="1:25" x14ac:dyDescent="0.2">
      <c r="A13" s="2">
        <v>12</v>
      </c>
      <c r="B13" s="3" t="s">
        <v>2092</v>
      </c>
      <c r="C13" s="2">
        <v>2460</v>
      </c>
      <c r="D13" s="37">
        <f t="shared" si="0"/>
        <v>46.688176124501808</v>
      </c>
      <c r="E13" s="29"/>
      <c r="F13" s="2">
        <v>12</v>
      </c>
      <c r="G13" s="3" t="s">
        <v>774</v>
      </c>
      <c r="H13" s="2">
        <v>2266</v>
      </c>
      <c r="I13" s="37">
        <f t="shared" si="1"/>
        <v>48.17176870748299</v>
      </c>
      <c r="J13" s="28"/>
      <c r="K13" s="2">
        <v>12</v>
      </c>
      <c r="L13" s="3" t="s">
        <v>2474</v>
      </c>
      <c r="M13" s="2">
        <v>2907</v>
      </c>
      <c r="N13" s="37">
        <f t="shared" si="2"/>
        <v>56.77734375</v>
      </c>
      <c r="O13" s="28"/>
      <c r="P13" s="2">
        <v>12</v>
      </c>
      <c r="Q13" s="3" t="s">
        <v>1547</v>
      </c>
      <c r="R13" s="2">
        <v>2914</v>
      </c>
      <c r="S13" s="37">
        <f t="shared" si="3"/>
        <v>56.914062499999993</v>
      </c>
      <c r="T13" s="28"/>
      <c r="U13" s="2">
        <v>12</v>
      </c>
      <c r="V13" s="3" t="s">
        <v>1198</v>
      </c>
      <c r="W13" s="2">
        <v>3139</v>
      </c>
      <c r="X13" s="37">
        <f t="shared" si="4"/>
        <v>70.066964285714278</v>
      </c>
      <c r="Y13" s="28"/>
    </row>
    <row r="14" spans="1:25" x14ac:dyDescent="0.2">
      <c r="A14" s="2">
        <v>13</v>
      </c>
      <c r="B14" s="3" t="s">
        <v>1793</v>
      </c>
      <c r="C14" s="2">
        <v>2380</v>
      </c>
      <c r="D14" s="37">
        <f t="shared" si="0"/>
        <v>45.169861453786297</v>
      </c>
      <c r="E14" s="29"/>
      <c r="F14" s="2">
        <v>13</v>
      </c>
      <c r="G14" s="3" t="s">
        <v>1353</v>
      </c>
      <c r="H14" s="2">
        <v>2185</v>
      </c>
      <c r="I14" s="37">
        <f t="shared" si="1"/>
        <v>46.449829931972793</v>
      </c>
      <c r="J14" s="28"/>
      <c r="K14" s="2">
        <v>13</v>
      </c>
      <c r="L14" s="3" t="s">
        <v>442</v>
      </c>
      <c r="M14" s="2">
        <v>2902</v>
      </c>
      <c r="N14" s="37">
        <f t="shared" si="2"/>
        <v>56.6796875</v>
      </c>
      <c r="O14" s="28"/>
      <c r="P14" s="2">
        <v>13</v>
      </c>
      <c r="Q14" s="3" t="s">
        <v>559</v>
      </c>
      <c r="R14" s="2">
        <v>2875</v>
      </c>
      <c r="S14" s="37">
        <f t="shared" si="3"/>
        <v>56.15234375</v>
      </c>
      <c r="T14" s="28"/>
      <c r="U14" s="2">
        <v>13</v>
      </c>
      <c r="V14" s="3" t="s">
        <v>1341</v>
      </c>
      <c r="W14" s="2">
        <v>3100</v>
      </c>
      <c r="X14" s="37">
        <f t="shared" si="4"/>
        <v>69.196428571428569</v>
      </c>
      <c r="Y14" s="28"/>
    </row>
    <row r="15" spans="1:25" x14ac:dyDescent="0.2">
      <c r="A15" s="2">
        <v>14</v>
      </c>
      <c r="B15" s="3" t="s">
        <v>1155</v>
      </c>
      <c r="C15" s="2">
        <v>2374</v>
      </c>
      <c r="D15" s="37">
        <f t="shared" si="0"/>
        <v>45.055987853482634</v>
      </c>
      <c r="E15" s="29"/>
      <c r="F15" s="2">
        <v>14</v>
      </c>
      <c r="G15" s="3" t="s">
        <v>345</v>
      </c>
      <c r="H15" s="2">
        <v>2171</v>
      </c>
      <c r="I15" s="37">
        <f t="shared" si="1"/>
        <v>46.152210884353742</v>
      </c>
      <c r="J15" s="28"/>
      <c r="K15" s="2">
        <v>14</v>
      </c>
      <c r="L15" s="3" t="s">
        <v>311</v>
      </c>
      <c r="M15" s="2">
        <v>2781</v>
      </c>
      <c r="N15" s="37">
        <f t="shared" si="2"/>
        <v>54.316406250000007</v>
      </c>
      <c r="O15" s="28"/>
      <c r="P15" s="2">
        <v>14</v>
      </c>
      <c r="Q15" s="3" t="s">
        <v>2028</v>
      </c>
      <c r="R15" s="2">
        <v>2853</v>
      </c>
      <c r="S15" s="37">
        <f t="shared" si="3"/>
        <v>55.72265625</v>
      </c>
      <c r="T15" s="28"/>
      <c r="U15" s="2">
        <v>14</v>
      </c>
      <c r="V15" s="3" t="s">
        <v>3790</v>
      </c>
      <c r="W15" s="2">
        <v>3073</v>
      </c>
      <c r="X15" s="37">
        <f t="shared" si="4"/>
        <v>68.59375</v>
      </c>
      <c r="Y15" s="28"/>
    </row>
    <row r="16" spans="1:25" x14ac:dyDescent="0.2">
      <c r="A16" s="2">
        <v>15</v>
      </c>
      <c r="B16" s="3" t="s">
        <v>1189</v>
      </c>
      <c r="C16" s="2">
        <v>2370</v>
      </c>
      <c r="D16" s="37">
        <f t="shared" si="0"/>
        <v>44.980072119946861</v>
      </c>
      <c r="E16" s="29"/>
      <c r="F16" s="2">
        <v>15</v>
      </c>
      <c r="G16" s="3" t="s">
        <v>981</v>
      </c>
      <c r="H16" s="2">
        <v>2142</v>
      </c>
      <c r="I16" s="37">
        <f t="shared" si="1"/>
        <v>45.535714285714285</v>
      </c>
      <c r="J16" s="28"/>
      <c r="K16" s="2">
        <v>15</v>
      </c>
      <c r="L16" s="3" t="s">
        <v>2644</v>
      </c>
      <c r="M16" s="2">
        <v>2753</v>
      </c>
      <c r="N16" s="37">
        <f t="shared" si="2"/>
        <v>53.76953125</v>
      </c>
      <c r="O16" s="28"/>
      <c r="P16" s="2">
        <v>15</v>
      </c>
      <c r="Q16" s="3" t="s">
        <v>1288</v>
      </c>
      <c r="R16" s="2">
        <v>2794</v>
      </c>
      <c r="S16" s="37">
        <f t="shared" si="3"/>
        <v>54.570312499999993</v>
      </c>
      <c r="T16" s="28"/>
      <c r="U16" s="2">
        <v>15</v>
      </c>
      <c r="V16" s="3" t="s">
        <v>791</v>
      </c>
      <c r="W16" s="2">
        <v>3049</v>
      </c>
      <c r="X16" s="37">
        <f t="shared" si="4"/>
        <v>68.058035714285708</v>
      </c>
      <c r="Y16" s="28"/>
    </row>
    <row r="17" spans="1:25" x14ac:dyDescent="0.2">
      <c r="A17" s="2">
        <v>16</v>
      </c>
      <c r="B17" s="3" t="s">
        <v>1998</v>
      </c>
      <c r="C17" s="2">
        <v>2344</v>
      </c>
      <c r="D17" s="37">
        <f t="shared" si="0"/>
        <v>44.486619851964321</v>
      </c>
      <c r="E17" s="29"/>
      <c r="F17" s="2">
        <v>16</v>
      </c>
      <c r="G17" s="3" t="s">
        <v>1716</v>
      </c>
      <c r="H17" s="2">
        <v>2059</v>
      </c>
      <c r="I17" s="37">
        <f t="shared" si="1"/>
        <v>43.771258503401363</v>
      </c>
      <c r="J17" s="28"/>
      <c r="K17" s="2">
        <v>16</v>
      </c>
      <c r="L17" s="3" t="s">
        <v>345</v>
      </c>
      <c r="M17" s="2">
        <v>2735</v>
      </c>
      <c r="N17" s="37">
        <f t="shared" si="2"/>
        <v>53.41796875</v>
      </c>
      <c r="O17" s="28"/>
      <c r="P17" s="2">
        <v>16</v>
      </c>
      <c r="Q17" s="3" t="s">
        <v>564</v>
      </c>
      <c r="R17" s="2">
        <v>2768</v>
      </c>
      <c r="S17" s="37">
        <f t="shared" si="3"/>
        <v>54.0625</v>
      </c>
      <c r="T17" s="28"/>
      <c r="U17" s="2">
        <v>16</v>
      </c>
      <c r="V17" s="3" t="s">
        <v>1179</v>
      </c>
      <c r="W17" s="2">
        <v>2937</v>
      </c>
      <c r="X17" s="37">
        <f t="shared" si="4"/>
        <v>65.558035714285708</v>
      </c>
      <c r="Y17" s="28"/>
    </row>
    <row r="18" spans="1:25" x14ac:dyDescent="0.2">
      <c r="A18" s="2">
        <v>17</v>
      </c>
      <c r="B18" s="3" t="s">
        <v>1912</v>
      </c>
      <c r="C18" s="2">
        <v>2344</v>
      </c>
      <c r="D18" s="37">
        <f t="shared" si="0"/>
        <v>44.486619851964321</v>
      </c>
      <c r="E18" s="29"/>
      <c r="F18" s="2">
        <v>17</v>
      </c>
      <c r="G18" s="3" t="s">
        <v>943</v>
      </c>
      <c r="H18" s="2">
        <v>2031</v>
      </c>
      <c r="I18" s="37">
        <f t="shared" si="1"/>
        <v>43.176020408163261</v>
      </c>
      <c r="J18" s="28"/>
      <c r="K18" s="2">
        <v>17</v>
      </c>
      <c r="L18" s="3" t="s">
        <v>571</v>
      </c>
      <c r="M18" s="2">
        <v>2728</v>
      </c>
      <c r="N18" s="37">
        <f t="shared" si="2"/>
        <v>53.28125</v>
      </c>
      <c r="O18" s="28"/>
      <c r="P18" s="2">
        <v>17</v>
      </c>
      <c r="Q18" s="3" t="s">
        <v>1265</v>
      </c>
      <c r="R18" s="2">
        <v>2680</v>
      </c>
      <c r="S18" s="37">
        <f t="shared" si="3"/>
        <v>52.34375</v>
      </c>
      <c r="T18" s="28"/>
      <c r="U18" s="2">
        <v>17</v>
      </c>
      <c r="V18" s="3" t="s">
        <v>1201</v>
      </c>
      <c r="W18" s="2">
        <v>2933</v>
      </c>
      <c r="X18" s="37">
        <f t="shared" si="4"/>
        <v>65.46875</v>
      </c>
      <c r="Y18" s="28"/>
    </row>
    <row r="19" spans="1:25" x14ac:dyDescent="0.2">
      <c r="A19" s="2">
        <v>18</v>
      </c>
      <c r="B19" s="3" t="s">
        <v>470</v>
      </c>
      <c r="C19" s="2">
        <v>2343</v>
      </c>
      <c r="D19" s="37">
        <f t="shared" si="0"/>
        <v>44.467640918580379</v>
      </c>
      <c r="E19" s="29"/>
      <c r="F19" s="2">
        <v>18</v>
      </c>
      <c r="G19" s="3" t="s">
        <v>707</v>
      </c>
      <c r="H19" s="2">
        <v>1887</v>
      </c>
      <c r="I19" s="37">
        <f t="shared" si="1"/>
        <v>40.114795918367349</v>
      </c>
      <c r="J19" s="28"/>
      <c r="K19" s="2">
        <v>18</v>
      </c>
      <c r="L19" s="3" t="s">
        <v>573</v>
      </c>
      <c r="M19" s="2">
        <v>2725</v>
      </c>
      <c r="N19" s="37">
        <f t="shared" si="2"/>
        <v>53.22265625</v>
      </c>
      <c r="O19" s="28"/>
      <c r="P19" s="2">
        <v>18</v>
      </c>
      <c r="Q19" s="3" t="s">
        <v>1266</v>
      </c>
      <c r="R19" s="2">
        <v>2641</v>
      </c>
      <c r="S19" s="37">
        <f t="shared" si="3"/>
        <v>51.582031250000007</v>
      </c>
      <c r="T19" s="28"/>
      <c r="U19" s="2">
        <v>18</v>
      </c>
      <c r="V19" s="3" t="s">
        <v>1791</v>
      </c>
      <c r="W19" s="2">
        <v>2843</v>
      </c>
      <c r="X19" s="37">
        <f t="shared" si="4"/>
        <v>63.459821428571431</v>
      </c>
      <c r="Y19" s="28"/>
    </row>
    <row r="20" spans="1:25" x14ac:dyDescent="0.2">
      <c r="A20" s="2">
        <v>19</v>
      </c>
      <c r="B20" s="3" t="s">
        <v>2230</v>
      </c>
      <c r="C20" s="2">
        <v>2284</v>
      </c>
      <c r="D20" s="37">
        <f t="shared" si="0"/>
        <v>43.347883848927694</v>
      </c>
      <c r="E20" s="29"/>
      <c r="F20" s="2">
        <v>19</v>
      </c>
      <c r="G20" s="3" t="s">
        <v>1075</v>
      </c>
      <c r="H20" s="2">
        <v>1865</v>
      </c>
      <c r="I20" s="37">
        <f t="shared" si="1"/>
        <v>39.647108843537417</v>
      </c>
      <c r="J20" s="28"/>
      <c r="K20" s="2">
        <v>19</v>
      </c>
      <c r="L20" s="3" t="s">
        <v>568</v>
      </c>
      <c r="M20" s="2">
        <v>2684</v>
      </c>
      <c r="N20" s="37">
        <f t="shared" si="2"/>
        <v>52.421874999999993</v>
      </c>
      <c r="O20" s="28"/>
      <c r="P20" s="2">
        <v>19</v>
      </c>
      <c r="Q20" s="3" t="s">
        <v>902</v>
      </c>
      <c r="R20" s="2">
        <v>2636</v>
      </c>
      <c r="S20" s="37">
        <f t="shared" si="3"/>
        <v>51.484375000000007</v>
      </c>
      <c r="T20" s="28"/>
      <c r="U20" s="2">
        <v>19</v>
      </c>
      <c r="V20" s="3" t="s">
        <v>1243</v>
      </c>
      <c r="W20" s="2">
        <v>2717</v>
      </c>
      <c r="X20" s="37">
        <f t="shared" si="4"/>
        <v>60.647321428571431</v>
      </c>
      <c r="Y20" s="28"/>
    </row>
    <row r="21" spans="1:25" x14ac:dyDescent="0.2">
      <c r="A21" s="30">
        <v>20</v>
      </c>
      <c r="B21" s="3" t="s">
        <v>552</v>
      </c>
      <c r="C21" s="2">
        <v>2262</v>
      </c>
      <c r="D21" s="37">
        <f t="shared" si="0"/>
        <v>42.930347314480926</v>
      </c>
      <c r="E21" s="29"/>
      <c r="F21" s="2">
        <v>20</v>
      </c>
      <c r="G21" s="3" t="s">
        <v>354</v>
      </c>
      <c r="H21" s="2">
        <v>1858</v>
      </c>
      <c r="I21" s="37">
        <f t="shared" si="1"/>
        <v>39.498299319727892</v>
      </c>
      <c r="J21" s="28"/>
      <c r="K21" s="2">
        <v>20</v>
      </c>
      <c r="L21" s="3" t="s">
        <v>414</v>
      </c>
      <c r="M21" s="2">
        <v>2567</v>
      </c>
      <c r="N21" s="37">
        <f t="shared" si="2"/>
        <v>50.13671875</v>
      </c>
      <c r="O21" s="28"/>
      <c r="P21" s="2">
        <v>20</v>
      </c>
      <c r="Q21" s="3" t="s">
        <v>2628</v>
      </c>
      <c r="R21" s="2">
        <v>2543</v>
      </c>
      <c r="S21" s="37">
        <f t="shared" si="3"/>
        <v>49.66796875</v>
      </c>
      <c r="T21" s="28"/>
      <c r="U21" s="2">
        <v>20</v>
      </c>
      <c r="V21" s="3" t="s">
        <v>3781</v>
      </c>
      <c r="W21" s="2">
        <v>2711</v>
      </c>
      <c r="X21" s="37">
        <f t="shared" si="4"/>
        <v>60.513392857142854</v>
      </c>
      <c r="Y21" s="28"/>
    </row>
    <row r="22" spans="1:25" x14ac:dyDescent="0.2">
      <c r="A22" s="2">
        <v>21</v>
      </c>
      <c r="B22" s="3" t="s">
        <v>18</v>
      </c>
      <c r="C22" s="2">
        <v>2238</v>
      </c>
      <c r="D22" s="37">
        <f t="shared" si="0"/>
        <v>42.474852913266275</v>
      </c>
      <c r="E22" s="29"/>
      <c r="F22" s="2">
        <v>21</v>
      </c>
      <c r="G22" s="3" t="s">
        <v>1267</v>
      </c>
      <c r="H22" s="2">
        <v>1807</v>
      </c>
      <c r="I22" s="37">
        <f t="shared" si="1"/>
        <v>38.414115646258502</v>
      </c>
      <c r="J22" s="28"/>
      <c r="K22" s="2">
        <v>21</v>
      </c>
      <c r="L22" s="3" t="s">
        <v>198</v>
      </c>
      <c r="M22" s="2">
        <v>2566</v>
      </c>
      <c r="N22" s="37">
        <f t="shared" si="2"/>
        <v>50.117187500000007</v>
      </c>
      <c r="O22" s="28"/>
      <c r="P22" s="2">
        <v>21</v>
      </c>
      <c r="Q22" s="3" t="s">
        <v>1222</v>
      </c>
      <c r="R22" s="2">
        <v>2533</v>
      </c>
      <c r="S22" s="37">
        <f t="shared" si="3"/>
        <v>49.47265625</v>
      </c>
      <c r="T22" s="28"/>
      <c r="U22" s="2">
        <v>21</v>
      </c>
      <c r="V22" s="3" t="s">
        <v>1478</v>
      </c>
      <c r="W22" s="2">
        <v>2664</v>
      </c>
      <c r="X22" s="37">
        <f t="shared" si="4"/>
        <v>59.464285714285715</v>
      </c>
      <c r="Y22" s="28"/>
    </row>
    <row r="23" spans="1:25" x14ac:dyDescent="0.2">
      <c r="A23" s="2">
        <v>22</v>
      </c>
      <c r="B23" s="3" t="s">
        <v>1306</v>
      </c>
      <c r="C23" s="2">
        <v>2178</v>
      </c>
      <c r="D23" s="37">
        <f t="shared" si="0"/>
        <v>41.336116910229649</v>
      </c>
      <c r="E23" s="29"/>
      <c r="F23" s="2">
        <v>22</v>
      </c>
      <c r="G23" s="3" t="s">
        <v>1662</v>
      </c>
      <c r="H23" s="2">
        <v>1803</v>
      </c>
      <c r="I23" s="37">
        <f t="shared" si="1"/>
        <v>38.329081632653065</v>
      </c>
      <c r="J23" s="28"/>
      <c r="K23" s="2">
        <v>22</v>
      </c>
      <c r="L23" s="3" t="s">
        <v>412</v>
      </c>
      <c r="M23" s="2">
        <v>2541</v>
      </c>
      <c r="N23" s="37">
        <f t="shared" si="2"/>
        <v>49.62890625</v>
      </c>
      <c r="O23" s="28"/>
      <c r="P23" s="2">
        <v>22</v>
      </c>
      <c r="Q23" s="3" t="s">
        <v>569</v>
      </c>
      <c r="R23" s="2">
        <v>2532</v>
      </c>
      <c r="S23" s="37">
        <f t="shared" si="3"/>
        <v>49.453125</v>
      </c>
      <c r="T23" s="28"/>
      <c r="U23" s="2">
        <v>22</v>
      </c>
      <c r="V23" s="3" t="s">
        <v>1547</v>
      </c>
      <c r="W23" s="2">
        <v>2630</v>
      </c>
      <c r="X23" s="37">
        <f t="shared" si="4"/>
        <v>58.705357142857139</v>
      </c>
      <c r="Y23" s="28"/>
    </row>
    <row r="24" spans="1:25" x14ac:dyDescent="0.2">
      <c r="A24" s="2">
        <v>23</v>
      </c>
      <c r="B24" s="3" t="s">
        <v>1305</v>
      </c>
      <c r="C24" s="2">
        <v>2142</v>
      </c>
      <c r="D24" s="37">
        <f t="shared" si="0"/>
        <v>40.652875308407673</v>
      </c>
      <c r="E24" s="29"/>
      <c r="F24" s="2">
        <v>23</v>
      </c>
      <c r="G24" s="3" t="s">
        <v>958</v>
      </c>
      <c r="H24" s="2">
        <v>1754</v>
      </c>
      <c r="I24" s="37">
        <f t="shared" si="1"/>
        <v>37.287414965986393</v>
      </c>
      <c r="J24" s="28"/>
      <c r="K24" s="2">
        <v>23</v>
      </c>
      <c r="L24" s="3" t="s">
        <v>703</v>
      </c>
      <c r="M24" s="2">
        <v>2433</v>
      </c>
      <c r="N24" s="37">
        <f t="shared" si="2"/>
        <v>47.51953125</v>
      </c>
      <c r="O24" s="28"/>
      <c r="P24" s="2">
        <v>23</v>
      </c>
      <c r="Q24" s="3" t="s">
        <v>567</v>
      </c>
      <c r="R24" s="2">
        <v>2524</v>
      </c>
      <c r="S24" s="37">
        <f t="shared" si="3"/>
        <v>49.296875</v>
      </c>
      <c r="T24" s="28"/>
      <c r="U24" s="2">
        <v>23</v>
      </c>
      <c r="V24" s="3" t="s">
        <v>1464</v>
      </c>
      <c r="W24" s="2">
        <v>2622</v>
      </c>
      <c r="X24" s="37">
        <f t="shared" si="4"/>
        <v>58.526785714285708</v>
      </c>
      <c r="Y24" s="28"/>
    </row>
    <row r="25" spans="1:25" x14ac:dyDescent="0.2">
      <c r="A25" s="2">
        <v>24</v>
      </c>
      <c r="B25" s="3" t="s">
        <v>1035</v>
      </c>
      <c r="C25" s="2">
        <v>2138</v>
      </c>
      <c r="D25" s="37">
        <f t="shared" si="0"/>
        <v>40.576959574871893</v>
      </c>
      <c r="E25" s="29"/>
      <c r="F25" s="2">
        <v>24</v>
      </c>
      <c r="G25" s="3" t="s">
        <v>1669</v>
      </c>
      <c r="H25" s="2">
        <v>1708</v>
      </c>
      <c r="I25" s="37">
        <f t="shared" si="1"/>
        <v>36.30952380952381</v>
      </c>
      <c r="J25" s="28"/>
      <c r="K25" s="2">
        <v>24</v>
      </c>
      <c r="L25" s="3" t="s">
        <v>570</v>
      </c>
      <c r="M25" s="2">
        <v>2388</v>
      </c>
      <c r="N25" s="37">
        <f t="shared" si="2"/>
        <v>46.640625</v>
      </c>
      <c r="O25" s="28"/>
      <c r="P25" s="2">
        <v>24</v>
      </c>
      <c r="Q25" s="3" t="s">
        <v>1798</v>
      </c>
      <c r="R25" s="2">
        <v>2510</v>
      </c>
      <c r="S25" s="37">
        <f t="shared" si="3"/>
        <v>49.0234375</v>
      </c>
      <c r="T25" s="28"/>
      <c r="U25" s="2">
        <v>24</v>
      </c>
      <c r="V25" s="3" t="s">
        <v>2623</v>
      </c>
      <c r="W25" s="2">
        <v>2601</v>
      </c>
      <c r="X25" s="37">
        <f t="shared" si="4"/>
        <v>58.058035714285715</v>
      </c>
      <c r="Y25" s="28"/>
    </row>
    <row r="26" spans="1:25" x14ac:dyDescent="0.2">
      <c r="A26" s="2">
        <v>25</v>
      </c>
      <c r="B26" s="3" t="s">
        <v>9</v>
      </c>
      <c r="C26" s="2">
        <v>2121</v>
      </c>
      <c r="D26" s="37">
        <f t="shared" si="0"/>
        <v>40.254317707344846</v>
      </c>
      <c r="E26" s="29"/>
      <c r="F26" s="2">
        <v>25</v>
      </c>
      <c r="G26" s="3" t="s">
        <v>1666</v>
      </c>
      <c r="H26" s="2">
        <v>1704</v>
      </c>
      <c r="I26" s="37">
        <f t="shared" si="1"/>
        <v>36.224489795918366</v>
      </c>
      <c r="J26" s="28"/>
      <c r="K26" s="2">
        <v>25</v>
      </c>
      <c r="L26" s="3" t="s">
        <v>576</v>
      </c>
      <c r="M26" s="2">
        <v>2385</v>
      </c>
      <c r="N26" s="37">
        <f t="shared" si="2"/>
        <v>46.58203125</v>
      </c>
      <c r="O26" s="28"/>
      <c r="P26" s="2">
        <v>25</v>
      </c>
      <c r="Q26" s="3" t="s">
        <v>1253</v>
      </c>
      <c r="R26" s="2">
        <v>2495</v>
      </c>
      <c r="S26" s="37">
        <f t="shared" si="3"/>
        <v>48.73046875</v>
      </c>
      <c r="T26" s="28"/>
      <c r="U26" s="2">
        <v>25</v>
      </c>
      <c r="V26" s="3" t="s">
        <v>1290</v>
      </c>
      <c r="W26" s="2">
        <v>2517</v>
      </c>
      <c r="X26" s="37">
        <f t="shared" si="4"/>
        <v>56.183035714285708</v>
      </c>
      <c r="Y26" s="28"/>
    </row>
    <row r="27" spans="1:25" x14ac:dyDescent="0.2">
      <c r="A27" s="2">
        <v>26</v>
      </c>
      <c r="B27" s="3" t="s">
        <v>1656</v>
      </c>
      <c r="C27" s="2">
        <v>2120</v>
      </c>
      <c r="D27" s="37">
        <f t="shared" si="0"/>
        <v>40.235338773960905</v>
      </c>
      <c r="E27" s="29"/>
      <c r="F27" s="2">
        <v>26</v>
      </c>
      <c r="G27" s="3" t="s">
        <v>843</v>
      </c>
      <c r="H27" s="2">
        <v>1701</v>
      </c>
      <c r="I27" s="37">
        <f t="shared" si="1"/>
        <v>36.160714285714285</v>
      </c>
      <c r="J27" s="28"/>
      <c r="K27" s="2">
        <v>26</v>
      </c>
      <c r="L27" s="3" t="s">
        <v>123</v>
      </c>
      <c r="M27" s="2">
        <v>2376</v>
      </c>
      <c r="N27" s="37">
        <f t="shared" si="2"/>
        <v>46.40625</v>
      </c>
      <c r="O27" s="28"/>
      <c r="P27" s="2">
        <v>26</v>
      </c>
      <c r="Q27" s="3" t="s">
        <v>1791</v>
      </c>
      <c r="R27" s="2">
        <v>2459</v>
      </c>
      <c r="S27" s="37">
        <f t="shared" si="3"/>
        <v>48.02734375</v>
      </c>
      <c r="T27" s="28"/>
      <c r="U27" s="2">
        <v>26</v>
      </c>
      <c r="V27" s="3" t="s">
        <v>1286</v>
      </c>
      <c r="W27" s="2">
        <v>2468</v>
      </c>
      <c r="X27" s="37">
        <f t="shared" si="4"/>
        <v>55.089285714285715</v>
      </c>
      <c r="Y27" s="28"/>
    </row>
    <row r="28" spans="1:25" x14ac:dyDescent="0.2">
      <c r="A28" s="2">
        <v>27</v>
      </c>
      <c r="B28" s="3" t="s">
        <v>1379</v>
      </c>
      <c r="C28" s="2">
        <v>2034</v>
      </c>
      <c r="D28" s="37">
        <f t="shared" si="0"/>
        <v>38.603150502941737</v>
      </c>
      <c r="E28" s="29"/>
      <c r="F28" s="2">
        <v>27</v>
      </c>
      <c r="G28" s="3" t="s">
        <v>1153</v>
      </c>
      <c r="H28" s="2">
        <v>1664</v>
      </c>
      <c r="I28" s="37">
        <f t="shared" si="1"/>
        <v>35.374149659863946</v>
      </c>
      <c r="J28" s="28"/>
      <c r="K28" s="2">
        <v>27</v>
      </c>
      <c r="L28" s="3" t="s">
        <v>314</v>
      </c>
      <c r="M28" s="2">
        <v>2346</v>
      </c>
      <c r="N28" s="37">
        <f t="shared" si="2"/>
        <v>45.8203125</v>
      </c>
      <c r="O28" s="28"/>
      <c r="P28" s="2">
        <v>27</v>
      </c>
      <c r="Q28" s="3" t="s">
        <v>562</v>
      </c>
      <c r="R28" s="2">
        <v>2441</v>
      </c>
      <c r="S28" s="37">
        <f t="shared" si="3"/>
        <v>47.67578125</v>
      </c>
      <c r="T28" s="28"/>
      <c r="U28" s="2">
        <v>27</v>
      </c>
      <c r="V28" s="3" t="s">
        <v>1287</v>
      </c>
      <c r="W28" s="2">
        <v>2403</v>
      </c>
      <c r="X28" s="37">
        <f t="shared" si="4"/>
        <v>53.638392857142861</v>
      </c>
      <c r="Y28" s="28"/>
    </row>
    <row r="29" spans="1:25" x14ac:dyDescent="0.2">
      <c r="A29" s="2">
        <v>28</v>
      </c>
      <c r="B29" s="3" t="s">
        <v>2303</v>
      </c>
      <c r="C29" s="2">
        <v>2002</v>
      </c>
      <c r="D29" s="37">
        <f t="shared" si="0"/>
        <v>37.995824634655534</v>
      </c>
      <c r="E29" s="29"/>
      <c r="F29" s="2">
        <v>28</v>
      </c>
      <c r="G29" s="3" t="s">
        <v>742</v>
      </c>
      <c r="H29" s="2">
        <v>1661</v>
      </c>
      <c r="I29" s="37">
        <f t="shared" si="1"/>
        <v>35.310374149659864</v>
      </c>
      <c r="J29" s="28"/>
      <c r="K29" s="2">
        <v>28</v>
      </c>
      <c r="L29" s="3" t="s">
        <v>148</v>
      </c>
      <c r="M29" s="2">
        <v>2308</v>
      </c>
      <c r="N29" s="37">
        <f t="shared" si="2"/>
        <v>45.078125</v>
      </c>
      <c r="O29" s="28"/>
      <c r="P29" s="2">
        <v>28</v>
      </c>
      <c r="Q29" s="3" t="s">
        <v>1289</v>
      </c>
      <c r="R29" s="2">
        <v>2434</v>
      </c>
      <c r="S29" s="37">
        <f t="shared" si="3"/>
        <v>47.5390625</v>
      </c>
      <c r="T29" s="28"/>
      <c r="U29" s="2">
        <v>28</v>
      </c>
      <c r="V29" s="3" t="s">
        <v>1293</v>
      </c>
      <c r="W29" s="2">
        <v>2370</v>
      </c>
      <c r="X29" s="37">
        <f t="shared" si="4"/>
        <v>52.901785714285708</v>
      </c>
      <c r="Y29" s="28"/>
    </row>
    <row r="30" spans="1:25" x14ac:dyDescent="0.2">
      <c r="A30" s="2">
        <v>29</v>
      </c>
      <c r="B30" s="3" t="s">
        <v>1088</v>
      </c>
      <c r="C30" s="2">
        <v>1960</v>
      </c>
      <c r="D30" s="37">
        <f t="shared" si="0"/>
        <v>37.198709432529895</v>
      </c>
      <c r="E30" s="29"/>
      <c r="F30" s="2">
        <v>29</v>
      </c>
      <c r="G30" s="3" t="s">
        <v>1303</v>
      </c>
      <c r="H30" s="2">
        <v>1643</v>
      </c>
      <c r="I30" s="37">
        <f t="shared" si="1"/>
        <v>34.927721088435376</v>
      </c>
      <c r="J30" s="28"/>
      <c r="K30" s="2">
        <v>29</v>
      </c>
      <c r="L30" s="3" t="s">
        <v>565</v>
      </c>
      <c r="M30" s="2">
        <v>2276</v>
      </c>
      <c r="N30" s="37">
        <f t="shared" si="2"/>
        <v>44.453125</v>
      </c>
      <c r="O30" s="28"/>
      <c r="P30" s="2">
        <v>29</v>
      </c>
      <c r="Q30" s="3" t="s">
        <v>1341</v>
      </c>
      <c r="R30" s="2">
        <v>2424</v>
      </c>
      <c r="S30" s="37">
        <f t="shared" si="3"/>
        <v>47.34375</v>
      </c>
      <c r="T30" s="28"/>
      <c r="U30" s="2">
        <v>29</v>
      </c>
      <c r="V30" s="3" t="s">
        <v>384</v>
      </c>
      <c r="W30" s="2">
        <v>2337</v>
      </c>
      <c r="X30" s="37">
        <f t="shared" si="4"/>
        <v>52.165178571428569</v>
      </c>
      <c r="Y30" s="28"/>
    </row>
    <row r="31" spans="1:25" x14ac:dyDescent="0.2">
      <c r="A31" s="2">
        <v>30</v>
      </c>
      <c r="B31" s="3" t="s">
        <v>2381</v>
      </c>
      <c r="C31" s="2">
        <v>1958</v>
      </c>
      <c r="D31" s="37">
        <f t="shared" si="0"/>
        <v>37.160751565762006</v>
      </c>
      <c r="E31" s="29"/>
      <c r="F31" s="2">
        <v>30</v>
      </c>
      <c r="G31" s="3" t="s">
        <v>238</v>
      </c>
      <c r="H31" s="2">
        <v>1617</v>
      </c>
      <c r="I31" s="37">
        <f t="shared" si="1"/>
        <v>34.375</v>
      </c>
      <c r="J31" s="28"/>
      <c r="K31" s="2">
        <v>30</v>
      </c>
      <c r="L31" s="3" t="s">
        <v>557</v>
      </c>
      <c r="M31" s="2">
        <v>2255</v>
      </c>
      <c r="N31" s="37">
        <f t="shared" si="2"/>
        <v>44.04296875</v>
      </c>
      <c r="O31" s="28"/>
      <c r="P31" s="2">
        <v>30</v>
      </c>
      <c r="Q31" s="3" t="s">
        <v>565</v>
      </c>
      <c r="R31" s="2">
        <v>2356</v>
      </c>
      <c r="S31" s="37">
        <f t="shared" si="3"/>
        <v>46.015625</v>
      </c>
      <c r="T31" s="28"/>
      <c r="U31" s="2">
        <v>30</v>
      </c>
      <c r="V31" s="3" t="s">
        <v>1856</v>
      </c>
      <c r="W31" s="2">
        <v>2336</v>
      </c>
      <c r="X31" s="37">
        <f t="shared" si="4"/>
        <v>52.142857142857146</v>
      </c>
      <c r="Y31" s="28"/>
    </row>
    <row r="32" spans="1:25" x14ac:dyDescent="0.2">
      <c r="A32" s="2">
        <v>31</v>
      </c>
      <c r="B32" s="3" t="s">
        <v>2380</v>
      </c>
      <c r="C32" s="2">
        <v>1936</v>
      </c>
      <c r="D32" s="37">
        <f t="shared" si="0"/>
        <v>36.743215031315245</v>
      </c>
      <c r="E32" s="29"/>
      <c r="F32" s="2">
        <v>31</v>
      </c>
      <c r="G32" s="3" t="s">
        <v>1389</v>
      </c>
      <c r="H32" s="2">
        <v>1585</v>
      </c>
      <c r="I32" s="37">
        <f t="shared" si="1"/>
        <v>33.694727891156461</v>
      </c>
      <c r="J32" s="28"/>
      <c r="K32" s="2">
        <v>31</v>
      </c>
      <c r="L32" s="3" t="s">
        <v>1250</v>
      </c>
      <c r="M32" s="2">
        <v>2221</v>
      </c>
      <c r="N32" s="37">
        <f t="shared" si="2"/>
        <v>43.37890625</v>
      </c>
      <c r="O32" s="28"/>
      <c r="P32" s="2">
        <v>31</v>
      </c>
      <c r="Q32" s="3" t="s">
        <v>1894</v>
      </c>
      <c r="R32" s="2">
        <v>2351</v>
      </c>
      <c r="S32" s="37">
        <f t="shared" si="3"/>
        <v>45.91796875</v>
      </c>
      <c r="T32" s="28"/>
      <c r="U32" s="2">
        <v>31</v>
      </c>
      <c r="V32" s="3" t="s">
        <v>1752</v>
      </c>
      <c r="W32" s="2">
        <v>2329</v>
      </c>
      <c r="X32" s="37">
        <f t="shared" si="4"/>
        <v>51.986607142857146</v>
      </c>
      <c r="Y32" s="28"/>
    </row>
    <row r="33" spans="1:25" x14ac:dyDescent="0.2">
      <c r="A33" s="2">
        <v>32</v>
      </c>
      <c r="B33" s="3" t="s">
        <v>1554</v>
      </c>
      <c r="C33" s="2">
        <v>1935</v>
      </c>
      <c r="D33" s="37">
        <f t="shared" si="0"/>
        <v>36.724236097931296</v>
      </c>
      <c r="E33" s="29"/>
      <c r="F33" s="2">
        <v>32</v>
      </c>
      <c r="G33" s="3" t="s">
        <v>1393</v>
      </c>
      <c r="H33" s="2">
        <v>1579</v>
      </c>
      <c r="I33" s="37">
        <f t="shared" si="1"/>
        <v>33.567176870748298</v>
      </c>
      <c r="J33" s="28"/>
      <c r="K33" s="2">
        <v>32</v>
      </c>
      <c r="L33" s="3" t="s">
        <v>157</v>
      </c>
      <c r="M33" s="2">
        <v>2210</v>
      </c>
      <c r="N33" s="37">
        <f t="shared" si="2"/>
        <v>43.1640625</v>
      </c>
      <c r="O33" s="28"/>
      <c r="P33" s="2">
        <v>32</v>
      </c>
      <c r="Q33" s="3" t="s">
        <v>1564</v>
      </c>
      <c r="R33" s="2">
        <v>2333</v>
      </c>
      <c r="S33" s="37">
        <f t="shared" si="3"/>
        <v>45.56640625</v>
      </c>
      <c r="T33" s="28"/>
      <c r="U33" s="2">
        <v>32</v>
      </c>
      <c r="V33" s="3" t="s">
        <v>734</v>
      </c>
      <c r="W33" s="2">
        <v>2314</v>
      </c>
      <c r="X33" s="37">
        <f t="shared" si="4"/>
        <v>51.651785714285715</v>
      </c>
      <c r="Y33" s="28"/>
    </row>
    <row r="34" spans="1:25" x14ac:dyDescent="0.2">
      <c r="A34" s="2">
        <v>33</v>
      </c>
      <c r="B34" s="3" t="s">
        <v>555</v>
      </c>
      <c r="C34" s="2">
        <v>1929</v>
      </c>
      <c r="D34" s="37">
        <f t="shared" ref="D34:D65" si="5">C34/52.69</f>
        <v>36.610362497627634</v>
      </c>
      <c r="E34" s="29"/>
      <c r="F34" s="2">
        <v>33</v>
      </c>
      <c r="G34" s="3" t="s">
        <v>2345</v>
      </c>
      <c r="H34" s="2">
        <v>1576</v>
      </c>
      <c r="I34" s="37">
        <f t="shared" si="1"/>
        <v>33.503401360544217</v>
      </c>
      <c r="J34" s="28"/>
      <c r="K34" s="2">
        <v>33</v>
      </c>
      <c r="L34" s="3" t="s">
        <v>310</v>
      </c>
      <c r="M34" s="2">
        <v>2201</v>
      </c>
      <c r="N34" s="37">
        <f t="shared" si="2"/>
        <v>42.98828125</v>
      </c>
      <c r="O34" s="28"/>
      <c r="P34" s="2">
        <v>33</v>
      </c>
      <c r="Q34" s="3" t="s">
        <v>1982</v>
      </c>
      <c r="R34" s="2">
        <v>2213</v>
      </c>
      <c r="S34" s="37">
        <f t="shared" si="3"/>
        <v>43.22265625</v>
      </c>
      <c r="T34" s="28"/>
      <c r="U34" s="2">
        <v>33</v>
      </c>
      <c r="V34" s="3" t="s">
        <v>3944</v>
      </c>
      <c r="W34" s="2">
        <v>2263</v>
      </c>
      <c r="X34" s="37">
        <f t="shared" si="4"/>
        <v>50.513392857142861</v>
      </c>
      <c r="Y34" s="28"/>
    </row>
    <row r="35" spans="1:25" x14ac:dyDescent="0.2">
      <c r="A35" s="2">
        <v>34</v>
      </c>
      <c r="B35" s="3" t="s">
        <v>14</v>
      </c>
      <c r="C35" s="2">
        <v>1910</v>
      </c>
      <c r="D35" s="37">
        <f t="shared" si="5"/>
        <v>36.249762763332704</v>
      </c>
      <c r="E35" s="29"/>
      <c r="F35" s="2">
        <v>34</v>
      </c>
      <c r="G35" s="3" t="s">
        <v>991</v>
      </c>
      <c r="H35" s="2">
        <v>1549</v>
      </c>
      <c r="I35" s="37">
        <f t="shared" si="1"/>
        <v>32.929421768707485</v>
      </c>
      <c r="J35" s="28"/>
      <c r="K35" s="2">
        <v>34</v>
      </c>
      <c r="L35" s="3" t="s">
        <v>742</v>
      </c>
      <c r="M35" s="2">
        <v>2192</v>
      </c>
      <c r="N35" s="37">
        <f t="shared" si="2"/>
        <v>42.8125</v>
      </c>
      <c r="O35" s="28"/>
      <c r="P35" s="2">
        <v>34</v>
      </c>
      <c r="Q35" s="3" t="s">
        <v>1569</v>
      </c>
      <c r="R35" s="2">
        <v>2195</v>
      </c>
      <c r="S35" s="37">
        <f t="shared" si="3"/>
        <v>42.87109375</v>
      </c>
      <c r="T35" s="28"/>
      <c r="U35" s="2">
        <v>34</v>
      </c>
      <c r="V35" s="3" t="s">
        <v>386</v>
      </c>
      <c r="W35" s="2">
        <v>2249</v>
      </c>
      <c r="X35" s="37">
        <f t="shared" si="4"/>
        <v>50.200892857142854</v>
      </c>
      <c r="Y35" s="28"/>
    </row>
    <row r="36" spans="1:25" x14ac:dyDescent="0.2">
      <c r="A36" s="2">
        <v>35</v>
      </c>
      <c r="B36" s="3" t="s">
        <v>1886</v>
      </c>
      <c r="C36" s="2">
        <v>1896</v>
      </c>
      <c r="D36" s="37">
        <f t="shared" si="5"/>
        <v>35.984057695957489</v>
      </c>
      <c r="E36" s="29"/>
      <c r="F36" s="2">
        <v>35</v>
      </c>
      <c r="G36" s="3" t="s">
        <v>1793</v>
      </c>
      <c r="H36" s="2">
        <v>1529</v>
      </c>
      <c r="I36" s="37">
        <f t="shared" si="1"/>
        <v>32.504251700680271</v>
      </c>
      <c r="J36" s="28"/>
      <c r="K36" s="2">
        <v>35</v>
      </c>
      <c r="L36" s="3" t="s">
        <v>2355</v>
      </c>
      <c r="M36" s="2">
        <v>2144</v>
      </c>
      <c r="N36" s="37">
        <f t="shared" si="2"/>
        <v>41.875</v>
      </c>
      <c r="O36" s="28"/>
      <c r="P36" s="2">
        <v>35</v>
      </c>
      <c r="Q36" s="3" t="s">
        <v>1411</v>
      </c>
      <c r="R36" s="2">
        <v>2195</v>
      </c>
      <c r="S36" s="37">
        <f t="shared" si="3"/>
        <v>42.87109375</v>
      </c>
      <c r="T36" s="28"/>
      <c r="U36" s="2">
        <v>35</v>
      </c>
      <c r="V36" s="3" t="s">
        <v>3962</v>
      </c>
      <c r="W36" s="2">
        <v>2236</v>
      </c>
      <c r="X36" s="37">
        <f t="shared" si="4"/>
        <v>49.910714285714285</v>
      </c>
      <c r="Y36" s="28"/>
    </row>
    <row r="37" spans="1:25" x14ac:dyDescent="0.2">
      <c r="A37" s="2">
        <v>36</v>
      </c>
      <c r="B37" s="3" t="s">
        <v>2379</v>
      </c>
      <c r="C37" s="2">
        <v>1890</v>
      </c>
      <c r="D37" s="37">
        <f t="shared" si="5"/>
        <v>35.870184095653826</v>
      </c>
      <c r="E37" s="29"/>
      <c r="F37" s="2">
        <v>36</v>
      </c>
      <c r="G37" s="3" t="s">
        <v>766</v>
      </c>
      <c r="H37" s="2">
        <v>1487</v>
      </c>
      <c r="I37" s="37">
        <f t="shared" si="1"/>
        <v>31.611394557823129</v>
      </c>
      <c r="J37" s="28"/>
      <c r="K37" s="2">
        <v>36</v>
      </c>
      <c r="L37" s="3" t="s">
        <v>1418</v>
      </c>
      <c r="M37" s="2">
        <v>2127</v>
      </c>
      <c r="N37" s="37">
        <f t="shared" si="2"/>
        <v>41.54296875</v>
      </c>
      <c r="O37" s="28"/>
      <c r="P37" s="2">
        <v>36</v>
      </c>
      <c r="Q37" s="3" t="s">
        <v>1470</v>
      </c>
      <c r="R37" s="2">
        <v>2160</v>
      </c>
      <c r="S37" s="37">
        <f t="shared" si="3"/>
        <v>42.1875</v>
      </c>
      <c r="T37" s="28"/>
      <c r="U37" s="2">
        <v>36</v>
      </c>
      <c r="V37" s="3" t="s">
        <v>1291</v>
      </c>
      <c r="W37" s="2">
        <v>2222</v>
      </c>
      <c r="X37" s="37">
        <f t="shared" si="4"/>
        <v>49.598214285714285</v>
      </c>
      <c r="Y37" s="28"/>
    </row>
    <row r="38" spans="1:25" x14ac:dyDescent="0.2">
      <c r="A38" s="2">
        <v>37</v>
      </c>
      <c r="B38" s="3" t="s">
        <v>2325</v>
      </c>
      <c r="C38" s="2">
        <v>1882</v>
      </c>
      <c r="D38" s="37">
        <f t="shared" si="5"/>
        <v>35.718352628582274</v>
      </c>
      <c r="E38" s="29"/>
      <c r="F38" s="2">
        <v>37</v>
      </c>
      <c r="G38" s="3" t="s">
        <v>2487</v>
      </c>
      <c r="H38" s="2">
        <v>1486</v>
      </c>
      <c r="I38" s="37">
        <f t="shared" si="1"/>
        <v>31.59013605442177</v>
      </c>
      <c r="J38" s="28"/>
      <c r="K38" s="2">
        <v>37</v>
      </c>
      <c r="L38" s="3" t="s">
        <v>228</v>
      </c>
      <c r="M38" s="2">
        <v>2125</v>
      </c>
      <c r="N38" s="37">
        <f t="shared" si="2"/>
        <v>41.50390625</v>
      </c>
      <c r="O38" s="28"/>
      <c r="P38" s="2">
        <v>37</v>
      </c>
      <c r="Q38" s="3" t="s">
        <v>2658</v>
      </c>
      <c r="R38" s="2">
        <v>2155</v>
      </c>
      <c r="S38" s="37">
        <f t="shared" si="3"/>
        <v>42.08984375</v>
      </c>
      <c r="T38" s="28"/>
      <c r="U38" s="2">
        <v>37</v>
      </c>
      <c r="V38" s="3" t="s">
        <v>1342</v>
      </c>
      <c r="W38" s="2">
        <v>2171</v>
      </c>
      <c r="X38" s="37">
        <f t="shared" si="4"/>
        <v>48.459821428571431</v>
      </c>
      <c r="Y38" s="28"/>
    </row>
    <row r="39" spans="1:25" x14ac:dyDescent="0.2">
      <c r="A39" s="2">
        <v>38</v>
      </c>
      <c r="B39" s="3" t="s">
        <v>1827</v>
      </c>
      <c r="C39" s="2">
        <v>1828</v>
      </c>
      <c r="D39" s="37">
        <f t="shared" si="5"/>
        <v>34.69349022584931</v>
      </c>
      <c r="E39" s="29"/>
      <c r="F39" s="2">
        <v>38</v>
      </c>
      <c r="G39" s="3" t="s">
        <v>2299</v>
      </c>
      <c r="H39" s="2">
        <v>1468</v>
      </c>
      <c r="I39" s="37">
        <f t="shared" si="1"/>
        <v>31.207482993197278</v>
      </c>
      <c r="J39" s="28"/>
      <c r="K39" s="2">
        <v>38</v>
      </c>
      <c r="L39" s="3" t="s">
        <v>120</v>
      </c>
      <c r="M39" s="2">
        <v>2121</v>
      </c>
      <c r="N39" s="37">
        <f t="shared" si="2"/>
        <v>41.42578125</v>
      </c>
      <c r="O39" s="28"/>
      <c r="P39" s="2">
        <v>38</v>
      </c>
      <c r="Q39" s="3" t="s">
        <v>2630</v>
      </c>
      <c r="R39" s="2">
        <v>2153</v>
      </c>
      <c r="S39" s="37">
        <f t="shared" si="3"/>
        <v>42.05078125</v>
      </c>
      <c r="T39" s="28"/>
      <c r="U39" s="2">
        <v>38</v>
      </c>
      <c r="V39" s="3" t="s">
        <v>1248</v>
      </c>
      <c r="W39" s="2">
        <v>2090</v>
      </c>
      <c r="X39" s="37">
        <f t="shared" si="4"/>
        <v>46.651785714285715</v>
      </c>
      <c r="Y39" s="28"/>
    </row>
    <row r="40" spans="1:25" x14ac:dyDescent="0.2">
      <c r="A40" s="30">
        <v>39</v>
      </c>
      <c r="B40" s="3" t="s">
        <v>2324</v>
      </c>
      <c r="C40" s="2">
        <v>1828</v>
      </c>
      <c r="D40" s="37">
        <f t="shared" si="5"/>
        <v>34.69349022584931</v>
      </c>
      <c r="E40" s="29"/>
      <c r="F40" s="2">
        <v>39</v>
      </c>
      <c r="G40" s="3" t="s">
        <v>1404</v>
      </c>
      <c r="H40" s="2">
        <v>1457</v>
      </c>
      <c r="I40" s="37">
        <f t="shared" si="1"/>
        <v>30.973639455782315</v>
      </c>
      <c r="J40" s="28"/>
      <c r="K40" s="2">
        <v>39</v>
      </c>
      <c r="L40" s="3" t="s">
        <v>843</v>
      </c>
      <c r="M40" s="2">
        <v>2071</v>
      </c>
      <c r="N40" s="37">
        <f t="shared" si="2"/>
        <v>40.44921875</v>
      </c>
      <c r="O40" s="28"/>
      <c r="P40" s="2">
        <v>39</v>
      </c>
      <c r="Q40" s="3" t="s">
        <v>1409</v>
      </c>
      <c r="R40" s="2">
        <v>2116</v>
      </c>
      <c r="S40" s="37">
        <f t="shared" si="3"/>
        <v>41.328125</v>
      </c>
      <c r="T40" s="28"/>
      <c r="U40" s="2">
        <v>39</v>
      </c>
      <c r="V40" s="3" t="s">
        <v>1462</v>
      </c>
      <c r="W40" s="2">
        <v>1955</v>
      </c>
      <c r="X40" s="37">
        <f t="shared" si="4"/>
        <v>43.638392857142854</v>
      </c>
      <c r="Y40" s="28"/>
    </row>
    <row r="41" spans="1:25" x14ac:dyDescent="0.2">
      <c r="A41" s="2">
        <v>40</v>
      </c>
      <c r="B41" s="3" t="s">
        <v>483</v>
      </c>
      <c r="C41" s="2">
        <v>1824</v>
      </c>
      <c r="D41" s="37">
        <f t="shared" si="5"/>
        <v>34.617574492313537</v>
      </c>
      <c r="E41" s="29"/>
      <c r="F41" s="2">
        <v>40</v>
      </c>
      <c r="G41" s="3" t="s">
        <v>1169</v>
      </c>
      <c r="H41" s="2">
        <v>1439</v>
      </c>
      <c r="I41" s="37">
        <f t="shared" si="1"/>
        <v>30.590986394557824</v>
      </c>
      <c r="J41" s="28"/>
      <c r="K41" s="2">
        <v>40</v>
      </c>
      <c r="L41" s="3" t="s">
        <v>913</v>
      </c>
      <c r="M41" s="2">
        <v>1957</v>
      </c>
      <c r="N41" s="37">
        <f t="shared" si="2"/>
        <v>38.22265625</v>
      </c>
      <c r="O41" s="28"/>
      <c r="P41" s="2">
        <v>40</v>
      </c>
      <c r="Q41" s="3" t="s">
        <v>1988</v>
      </c>
      <c r="R41" s="2">
        <v>2100</v>
      </c>
      <c r="S41" s="37">
        <f t="shared" si="3"/>
        <v>41.015625</v>
      </c>
      <c r="T41" s="28"/>
      <c r="U41" s="2">
        <v>40</v>
      </c>
      <c r="V41" s="3" t="s">
        <v>1467</v>
      </c>
      <c r="W41" s="2">
        <v>1920</v>
      </c>
      <c r="X41" s="37">
        <f t="shared" si="4"/>
        <v>42.857142857142854</v>
      </c>
      <c r="Y41" s="28"/>
    </row>
    <row r="42" spans="1:25" x14ac:dyDescent="0.2">
      <c r="A42" s="2">
        <v>41</v>
      </c>
      <c r="B42" s="3" t="s">
        <v>1627</v>
      </c>
      <c r="C42" s="2">
        <v>1792</v>
      </c>
      <c r="D42" s="37">
        <f t="shared" si="5"/>
        <v>34.010248624027334</v>
      </c>
      <c r="E42" s="29"/>
      <c r="F42" s="2">
        <v>41</v>
      </c>
      <c r="G42" s="3" t="s">
        <v>913</v>
      </c>
      <c r="H42" s="2">
        <v>1416</v>
      </c>
      <c r="I42" s="37">
        <f t="shared" si="1"/>
        <v>30.102040816326532</v>
      </c>
      <c r="J42" s="28"/>
      <c r="K42" s="2">
        <v>41</v>
      </c>
      <c r="L42" s="3" t="s">
        <v>2410</v>
      </c>
      <c r="M42" s="2">
        <v>1901</v>
      </c>
      <c r="N42" s="37">
        <f t="shared" si="2"/>
        <v>37.12890625</v>
      </c>
      <c r="O42" s="28"/>
      <c r="P42" s="2">
        <v>41</v>
      </c>
      <c r="Q42" s="3" t="s">
        <v>2051</v>
      </c>
      <c r="R42" s="2">
        <v>2093</v>
      </c>
      <c r="S42" s="37">
        <f t="shared" si="3"/>
        <v>40.87890625</v>
      </c>
      <c r="T42" s="28"/>
      <c r="U42" s="2">
        <v>41</v>
      </c>
      <c r="V42" s="3" t="s">
        <v>2627</v>
      </c>
      <c r="W42" s="2">
        <v>1920</v>
      </c>
      <c r="X42" s="37">
        <f t="shared" si="4"/>
        <v>42.857142857142854</v>
      </c>
      <c r="Y42" s="28"/>
    </row>
    <row r="43" spans="1:25" x14ac:dyDescent="0.2">
      <c r="A43" s="2">
        <v>42</v>
      </c>
      <c r="B43" s="3" t="s">
        <v>812</v>
      </c>
      <c r="C43" s="2">
        <v>1773</v>
      </c>
      <c r="D43" s="37">
        <f t="shared" si="5"/>
        <v>33.649648889732397</v>
      </c>
      <c r="E43" s="29"/>
      <c r="F43" s="2">
        <v>42</v>
      </c>
      <c r="G43" s="3" t="s">
        <v>1678</v>
      </c>
      <c r="H43" s="2">
        <v>1407</v>
      </c>
      <c r="I43" s="37">
        <f t="shared" si="1"/>
        <v>29.910714285714285</v>
      </c>
      <c r="J43" s="28"/>
      <c r="K43" s="2">
        <v>42</v>
      </c>
      <c r="L43" s="3" t="s">
        <v>572</v>
      </c>
      <c r="M43" s="2">
        <v>1856</v>
      </c>
      <c r="N43" s="37">
        <f t="shared" si="2"/>
        <v>36.25</v>
      </c>
      <c r="O43" s="28"/>
      <c r="P43" s="2">
        <v>42</v>
      </c>
      <c r="Q43" s="3" t="s">
        <v>2357</v>
      </c>
      <c r="R43" s="2">
        <v>2045</v>
      </c>
      <c r="S43" s="37">
        <f t="shared" si="3"/>
        <v>39.94140625</v>
      </c>
      <c r="T43" s="28"/>
      <c r="U43" s="2">
        <v>42</v>
      </c>
      <c r="V43" s="3" t="s">
        <v>1751</v>
      </c>
      <c r="W43" s="2">
        <v>1919</v>
      </c>
      <c r="X43" s="37">
        <f t="shared" si="4"/>
        <v>42.834821428571431</v>
      </c>
      <c r="Y43" s="28"/>
    </row>
    <row r="44" spans="1:25" x14ac:dyDescent="0.2">
      <c r="A44" s="2">
        <v>43</v>
      </c>
      <c r="B44" s="3" t="s">
        <v>2305</v>
      </c>
      <c r="C44" s="2">
        <v>1710</v>
      </c>
      <c r="D44" s="37">
        <f t="shared" si="5"/>
        <v>32.453976086543939</v>
      </c>
      <c r="E44" s="29"/>
      <c r="F44" s="2">
        <v>43</v>
      </c>
      <c r="G44" s="3" t="s">
        <v>1481</v>
      </c>
      <c r="H44" s="2">
        <v>1367</v>
      </c>
      <c r="I44" s="37">
        <f t="shared" si="1"/>
        <v>29.060374149659861</v>
      </c>
      <c r="J44" s="28"/>
      <c r="K44" s="2">
        <v>43</v>
      </c>
      <c r="L44" s="3" t="s">
        <v>122</v>
      </c>
      <c r="M44" s="2">
        <v>1847</v>
      </c>
      <c r="N44" s="37">
        <f t="shared" si="2"/>
        <v>36.07421875</v>
      </c>
      <c r="O44" s="28"/>
      <c r="P44" s="2">
        <v>43</v>
      </c>
      <c r="Q44" s="3" t="s">
        <v>561</v>
      </c>
      <c r="R44" s="2">
        <v>2016</v>
      </c>
      <c r="S44" s="37">
        <f t="shared" si="3"/>
        <v>39.375</v>
      </c>
      <c r="T44" s="28"/>
      <c r="U44" s="2">
        <v>43</v>
      </c>
      <c r="V44" s="3" t="s">
        <v>1264</v>
      </c>
      <c r="W44" s="2">
        <v>1915</v>
      </c>
      <c r="X44" s="37">
        <f t="shared" si="4"/>
        <v>42.745535714285715</v>
      </c>
      <c r="Y44" s="28"/>
    </row>
    <row r="45" spans="1:25" x14ac:dyDescent="0.2">
      <c r="A45" s="2">
        <v>44</v>
      </c>
      <c r="B45" s="3" t="s">
        <v>1204</v>
      </c>
      <c r="C45" s="2">
        <v>1671</v>
      </c>
      <c r="D45" s="37">
        <f t="shared" si="5"/>
        <v>31.713797684570128</v>
      </c>
      <c r="E45" s="29"/>
      <c r="F45" s="2">
        <v>44</v>
      </c>
      <c r="G45" s="3" t="s">
        <v>993</v>
      </c>
      <c r="H45" s="2">
        <v>1366</v>
      </c>
      <c r="I45" s="37">
        <f t="shared" si="1"/>
        <v>29.039115646258502</v>
      </c>
      <c r="J45" s="28"/>
      <c r="K45" s="2">
        <v>44</v>
      </c>
      <c r="L45" s="3" t="s">
        <v>556</v>
      </c>
      <c r="M45" s="2">
        <v>1841</v>
      </c>
      <c r="N45" s="37">
        <f t="shared" si="2"/>
        <v>35.95703125</v>
      </c>
      <c r="O45" s="28"/>
      <c r="P45" s="2">
        <v>44</v>
      </c>
      <c r="Q45" s="3" t="s">
        <v>577</v>
      </c>
      <c r="R45" s="2">
        <v>2010</v>
      </c>
      <c r="S45" s="37">
        <f t="shared" si="3"/>
        <v>39.2578125</v>
      </c>
      <c r="T45" s="28"/>
      <c r="U45" s="2">
        <v>44</v>
      </c>
      <c r="V45" s="3" t="s">
        <v>2395</v>
      </c>
      <c r="W45" s="2">
        <v>1913</v>
      </c>
      <c r="X45" s="37">
        <f t="shared" si="4"/>
        <v>42.700892857142861</v>
      </c>
      <c r="Y45" s="28"/>
    </row>
    <row r="46" spans="1:25" x14ac:dyDescent="0.2">
      <c r="A46" s="2">
        <v>45</v>
      </c>
      <c r="B46" s="3" t="s">
        <v>2396</v>
      </c>
      <c r="C46" s="2">
        <v>1636</v>
      </c>
      <c r="D46" s="37">
        <f t="shared" si="5"/>
        <v>31.049535016132094</v>
      </c>
      <c r="E46" s="29"/>
      <c r="F46" s="2">
        <v>45</v>
      </c>
      <c r="G46" s="3" t="s">
        <v>1145</v>
      </c>
      <c r="H46" s="2">
        <v>1358</v>
      </c>
      <c r="I46" s="37">
        <f t="shared" si="1"/>
        <v>28.869047619047617</v>
      </c>
      <c r="J46" s="28"/>
      <c r="K46" s="2">
        <v>45</v>
      </c>
      <c r="L46" s="3" t="s">
        <v>360</v>
      </c>
      <c r="M46" s="2">
        <v>1828</v>
      </c>
      <c r="N46" s="37">
        <f t="shared" si="2"/>
        <v>35.703125</v>
      </c>
      <c r="O46" s="28"/>
      <c r="P46" s="2">
        <v>45</v>
      </c>
      <c r="Q46" s="3" t="s">
        <v>1416</v>
      </c>
      <c r="R46" s="2">
        <v>1999</v>
      </c>
      <c r="S46" s="37">
        <f t="shared" si="3"/>
        <v>39.04296875</v>
      </c>
      <c r="T46" s="28"/>
      <c r="U46" s="2">
        <v>45</v>
      </c>
      <c r="V46" s="3" t="s">
        <v>1674</v>
      </c>
      <c r="W46" s="2">
        <v>1888</v>
      </c>
      <c r="X46" s="37">
        <f t="shared" si="4"/>
        <v>42.142857142857146</v>
      </c>
      <c r="Y46" s="28"/>
    </row>
    <row r="47" spans="1:25" x14ac:dyDescent="0.2">
      <c r="A47" s="2">
        <v>46</v>
      </c>
      <c r="B47" s="3" t="s">
        <v>2730</v>
      </c>
      <c r="C47" s="2">
        <v>1630</v>
      </c>
      <c r="D47" s="37">
        <f t="shared" si="5"/>
        <v>30.935661415828431</v>
      </c>
      <c r="E47" s="29"/>
      <c r="F47" s="2">
        <v>46</v>
      </c>
      <c r="G47" s="3" t="s">
        <v>969</v>
      </c>
      <c r="H47" s="2">
        <v>1350</v>
      </c>
      <c r="I47" s="37">
        <f t="shared" si="1"/>
        <v>28.698979591836739</v>
      </c>
      <c r="J47" s="28"/>
      <c r="K47" s="2">
        <v>46</v>
      </c>
      <c r="L47" s="3" t="s">
        <v>564</v>
      </c>
      <c r="M47" s="2">
        <v>1827</v>
      </c>
      <c r="N47" s="37">
        <f t="shared" si="2"/>
        <v>35.68359375</v>
      </c>
      <c r="O47" s="28"/>
      <c r="P47" s="2">
        <v>46</v>
      </c>
      <c r="Q47" s="3" t="s">
        <v>585</v>
      </c>
      <c r="R47" s="2">
        <v>1968</v>
      </c>
      <c r="S47" s="37">
        <f t="shared" si="3"/>
        <v>38.4375</v>
      </c>
      <c r="T47" s="28"/>
      <c r="U47" s="2">
        <v>46</v>
      </c>
      <c r="V47" s="3" t="s">
        <v>1906</v>
      </c>
      <c r="W47" s="2">
        <v>1815</v>
      </c>
      <c r="X47" s="37">
        <f t="shared" si="4"/>
        <v>40.513392857142854</v>
      </c>
      <c r="Y47" s="28"/>
    </row>
    <row r="48" spans="1:25" x14ac:dyDescent="0.2">
      <c r="A48" s="2">
        <v>47</v>
      </c>
      <c r="B48" s="3" t="s">
        <v>330</v>
      </c>
      <c r="C48" s="2">
        <v>1608</v>
      </c>
      <c r="D48" s="37">
        <f t="shared" si="5"/>
        <v>30.518124881381667</v>
      </c>
      <c r="E48" s="29"/>
      <c r="F48" s="2">
        <v>47</v>
      </c>
      <c r="G48" s="3" t="s">
        <v>1664</v>
      </c>
      <c r="H48" s="2">
        <v>1344</v>
      </c>
      <c r="I48" s="37">
        <f t="shared" si="1"/>
        <v>28.571428571428569</v>
      </c>
      <c r="J48" s="28"/>
      <c r="K48" s="2">
        <v>47</v>
      </c>
      <c r="L48" s="3" t="s">
        <v>124</v>
      </c>
      <c r="M48" s="2">
        <v>1776</v>
      </c>
      <c r="N48" s="37">
        <f t="shared" si="2"/>
        <v>34.6875</v>
      </c>
      <c r="O48" s="28"/>
      <c r="P48" s="2">
        <v>47</v>
      </c>
      <c r="Q48" s="3" t="s">
        <v>1217</v>
      </c>
      <c r="R48" s="2">
        <v>1945</v>
      </c>
      <c r="S48" s="37">
        <f t="shared" si="3"/>
        <v>37.98828125</v>
      </c>
      <c r="T48" s="28"/>
      <c r="U48" s="2">
        <v>47</v>
      </c>
      <c r="V48" s="24" t="s">
        <v>3209</v>
      </c>
      <c r="W48" s="2">
        <v>1785</v>
      </c>
      <c r="X48" s="37">
        <f t="shared" si="4"/>
        <v>39.84375</v>
      </c>
      <c r="Y48" s="28"/>
    </row>
    <row r="49" spans="1:25" x14ac:dyDescent="0.2">
      <c r="A49" s="2">
        <v>48</v>
      </c>
      <c r="B49" s="3" t="s">
        <v>2748</v>
      </c>
      <c r="C49" s="2">
        <v>1583</v>
      </c>
      <c r="D49" s="37">
        <f t="shared" si="5"/>
        <v>30.043651546783071</v>
      </c>
      <c r="E49" s="29"/>
      <c r="F49" s="2">
        <v>48</v>
      </c>
      <c r="G49" s="3" t="s">
        <v>1760</v>
      </c>
      <c r="H49" s="2">
        <v>1333</v>
      </c>
      <c r="I49" s="37">
        <f t="shared" si="1"/>
        <v>28.337585034013607</v>
      </c>
      <c r="J49" s="28"/>
      <c r="K49" s="2">
        <v>48</v>
      </c>
      <c r="L49" s="3" t="s">
        <v>295</v>
      </c>
      <c r="M49" s="2">
        <v>1763</v>
      </c>
      <c r="N49" s="37">
        <f t="shared" si="2"/>
        <v>34.43359375</v>
      </c>
      <c r="O49" s="28"/>
      <c r="P49" s="2">
        <v>48</v>
      </c>
      <c r="Q49" s="3" t="s">
        <v>290</v>
      </c>
      <c r="R49" s="2">
        <v>1935</v>
      </c>
      <c r="S49" s="37">
        <f t="shared" si="3"/>
        <v>37.79296875</v>
      </c>
      <c r="T49" s="28"/>
      <c r="U49" s="2">
        <v>48</v>
      </c>
      <c r="V49" s="3" t="s">
        <v>1258</v>
      </c>
      <c r="W49" s="2">
        <v>1764</v>
      </c>
      <c r="X49" s="37">
        <f t="shared" si="4"/>
        <v>39.375</v>
      </c>
      <c r="Y49" s="28"/>
    </row>
    <row r="50" spans="1:25" x14ac:dyDescent="0.2">
      <c r="A50" s="2">
        <v>49</v>
      </c>
      <c r="B50" s="3" t="s">
        <v>894</v>
      </c>
      <c r="C50" s="2">
        <v>1580</v>
      </c>
      <c r="D50" s="37">
        <f t="shared" si="5"/>
        <v>29.98671474663124</v>
      </c>
      <c r="E50" s="29"/>
      <c r="F50" s="2">
        <v>49</v>
      </c>
      <c r="G50" s="3" t="s">
        <v>1677</v>
      </c>
      <c r="H50" s="2">
        <v>1329</v>
      </c>
      <c r="I50" s="37">
        <f t="shared" si="1"/>
        <v>28.252551020408163</v>
      </c>
      <c r="J50" s="28"/>
      <c r="K50" s="2">
        <v>49</v>
      </c>
      <c r="L50" s="3" t="s">
        <v>1413</v>
      </c>
      <c r="M50" s="2">
        <v>1718</v>
      </c>
      <c r="N50" s="37">
        <f t="shared" si="2"/>
        <v>33.5546875</v>
      </c>
      <c r="O50" s="28"/>
      <c r="P50" s="2">
        <v>49</v>
      </c>
      <c r="Q50" s="3" t="s">
        <v>1415</v>
      </c>
      <c r="R50" s="2">
        <v>1934</v>
      </c>
      <c r="S50" s="37">
        <f t="shared" si="3"/>
        <v>37.7734375</v>
      </c>
      <c r="T50" s="28"/>
      <c r="U50" s="2">
        <v>49</v>
      </c>
      <c r="V50" s="3" t="s">
        <v>1858</v>
      </c>
      <c r="W50" s="2">
        <v>1753</v>
      </c>
      <c r="X50" s="37">
        <f t="shared" si="4"/>
        <v>39.129464285714292</v>
      </c>
      <c r="Y50" s="28"/>
    </row>
    <row r="51" spans="1:25" x14ac:dyDescent="0.2">
      <c r="A51" s="2">
        <v>50</v>
      </c>
      <c r="B51" s="3" t="s">
        <v>8</v>
      </c>
      <c r="C51" s="2">
        <v>1561</v>
      </c>
      <c r="D51" s="37">
        <f t="shared" si="5"/>
        <v>29.626115012336307</v>
      </c>
      <c r="E51" s="29"/>
      <c r="F51" s="2">
        <v>50</v>
      </c>
      <c r="G51" s="3" t="s">
        <v>1299</v>
      </c>
      <c r="H51" s="2">
        <v>1313</v>
      </c>
      <c r="I51" s="37">
        <f t="shared" si="1"/>
        <v>27.912414965986393</v>
      </c>
      <c r="J51" s="28"/>
      <c r="K51" s="2">
        <v>50</v>
      </c>
      <c r="L51" s="3" t="s">
        <v>2613</v>
      </c>
      <c r="M51" s="2">
        <v>1716</v>
      </c>
      <c r="N51" s="37">
        <f t="shared" si="2"/>
        <v>33.515625</v>
      </c>
      <c r="O51" s="28"/>
      <c r="P51" s="2">
        <v>50</v>
      </c>
      <c r="Q51" s="3" t="s">
        <v>581</v>
      </c>
      <c r="R51" s="2">
        <v>1881</v>
      </c>
      <c r="S51" s="37">
        <f t="shared" si="3"/>
        <v>36.73828125</v>
      </c>
      <c r="T51" s="28"/>
      <c r="U51" s="2">
        <v>50</v>
      </c>
      <c r="V51" s="3" t="s">
        <v>1470</v>
      </c>
      <c r="W51" s="2">
        <v>1743</v>
      </c>
      <c r="X51" s="37">
        <f t="shared" si="4"/>
        <v>38.90625</v>
      </c>
      <c r="Y51" s="28"/>
    </row>
    <row r="52" spans="1:25" x14ac:dyDescent="0.2">
      <c r="A52" s="2">
        <v>51</v>
      </c>
      <c r="B52" s="3" t="s">
        <v>993</v>
      </c>
      <c r="C52" s="2">
        <v>1561</v>
      </c>
      <c r="D52" s="37">
        <f t="shared" si="5"/>
        <v>29.626115012336307</v>
      </c>
      <c r="E52" s="29"/>
      <c r="F52" s="2">
        <v>51</v>
      </c>
      <c r="G52" s="3" t="s">
        <v>1420</v>
      </c>
      <c r="H52" s="2">
        <v>1313</v>
      </c>
      <c r="I52" s="37">
        <f t="shared" si="1"/>
        <v>27.912414965986393</v>
      </c>
      <c r="J52" s="28"/>
      <c r="K52" s="2">
        <v>51</v>
      </c>
      <c r="L52" s="3" t="s">
        <v>2512</v>
      </c>
      <c r="M52" s="2">
        <v>1701</v>
      </c>
      <c r="N52" s="37">
        <f t="shared" si="2"/>
        <v>33.22265625</v>
      </c>
      <c r="O52" s="28"/>
      <c r="P52" s="2">
        <v>51</v>
      </c>
      <c r="Q52" s="3" t="s">
        <v>2060</v>
      </c>
      <c r="R52" s="2">
        <v>1867</v>
      </c>
      <c r="S52" s="37">
        <f t="shared" si="3"/>
        <v>36.46484375</v>
      </c>
      <c r="T52" s="28"/>
      <c r="U52" s="2">
        <v>51</v>
      </c>
      <c r="V52" s="3" t="s">
        <v>1731</v>
      </c>
      <c r="W52" s="2">
        <v>1733</v>
      </c>
      <c r="X52" s="37">
        <f t="shared" si="4"/>
        <v>38.683035714285715</v>
      </c>
      <c r="Y52" s="28"/>
    </row>
    <row r="53" spans="1:25" x14ac:dyDescent="0.2">
      <c r="A53" s="2">
        <v>52</v>
      </c>
      <c r="B53" s="3" t="s">
        <v>987</v>
      </c>
      <c r="C53" s="2">
        <v>1560</v>
      </c>
      <c r="D53" s="37">
        <f t="shared" si="5"/>
        <v>29.607136078952365</v>
      </c>
      <c r="E53" s="29"/>
      <c r="F53" s="2">
        <v>52</v>
      </c>
      <c r="G53" s="3" t="s">
        <v>852</v>
      </c>
      <c r="H53" s="2">
        <v>1302</v>
      </c>
      <c r="I53" s="37">
        <f t="shared" si="1"/>
        <v>27.678571428571431</v>
      </c>
      <c r="J53" s="28"/>
      <c r="K53" s="2">
        <v>52</v>
      </c>
      <c r="L53" s="3" t="s">
        <v>591</v>
      </c>
      <c r="M53" s="2">
        <v>1688</v>
      </c>
      <c r="N53" s="37">
        <f t="shared" si="2"/>
        <v>32.96875</v>
      </c>
      <c r="O53" s="28"/>
      <c r="P53" s="2">
        <v>52</v>
      </c>
      <c r="Q53" s="3" t="s">
        <v>1284</v>
      </c>
      <c r="R53" s="2">
        <v>1826</v>
      </c>
      <c r="S53" s="37">
        <f t="shared" si="3"/>
        <v>35.6640625</v>
      </c>
      <c r="T53" s="28"/>
      <c r="U53" s="2">
        <v>52</v>
      </c>
      <c r="V53" s="24" t="s">
        <v>2866</v>
      </c>
      <c r="W53" s="2">
        <v>1726</v>
      </c>
      <c r="X53" s="37">
        <f t="shared" si="4"/>
        <v>38.526785714285715</v>
      </c>
      <c r="Y53" s="28"/>
    </row>
    <row r="54" spans="1:25" x14ac:dyDescent="0.2">
      <c r="A54" s="2">
        <v>53</v>
      </c>
      <c r="B54" s="3" t="s">
        <v>2749</v>
      </c>
      <c r="C54" s="2">
        <v>1531</v>
      </c>
      <c r="D54" s="37">
        <f t="shared" si="5"/>
        <v>29.056747010817993</v>
      </c>
      <c r="E54" s="29"/>
      <c r="F54" s="2">
        <v>53</v>
      </c>
      <c r="G54" s="3" t="s">
        <v>1063</v>
      </c>
      <c r="H54" s="2">
        <v>1301</v>
      </c>
      <c r="I54" s="37">
        <f t="shared" si="1"/>
        <v>27.657312925170068</v>
      </c>
      <c r="J54" s="28"/>
      <c r="K54" s="2">
        <v>53</v>
      </c>
      <c r="L54" s="3" t="s">
        <v>358</v>
      </c>
      <c r="M54" s="2">
        <v>1655</v>
      </c>
      <c r="N54" s="37">
        <f t="shared" si="2"/>
        <v>32.32421875</v>
      </c>
      <c r="O54" s="28"/>
      <c r="P54" s="2">
        <v>53</v>
      </c>
      <c r="Q54" s="3" t="s">
        <v>1342</v>
      </c>
      <c r="R54" s="2">
        <v>1813</v>
      </c>
      <c r="S54" s="37">
        <f t="shared" si="3"/>
        <v>35.41015625</v>
      </c>
      <c r="T54" s="28"/>
      <c r="U54" s="2">
        <v>53</v>
      </c>
      <c r="V54" s="3" t="s">
        <v>1141</v>
      </c>
      <c r="W54" s="2">
        <v>1722</v>
      </c>
      <c r="X54" s="37">
        <f t="shared" si="4"/>
        <v>38.4375</v>
      </c>
      <c r="Y54" s="28"/>
    </row>
    <row r="55" spans="1:25" x14ac:dyDescent="0.2">
      <c r="A55" s="2">
        <v>54</v>
      </c>
      <c r="B55" s="3" t="s">
        <v>1267</v>
      </c>
      <c r="C55" s="2">
        <v>1524</v>
      </c>
      <c r="D55" s="37">
        <f t="shared" si="5"/>
        <v>28.923894477130386</v>
      </c>
      <c r="E55" s="29"/>
      <c r="F55" s="2">
        <v>54</v>
      </c>
      <c r="G55" s="3" t="s">
        <v>1134</v>
      </c>
      <c r="H55" s="2">
        <v>1295</v>
      </c>
      <c r="I55" s="37">
        <f t="shared" si="1"/>
        <v>27.529761904761905</v>
      </c>
      <c r="J55" s="28"/>
      <c r="K55" s="2">
        <v>54</v>
      </c>
      <c r="L55" s="3" t="s">
        <v>664</v>
      </c>
      <c r="M55" s="2">
        <v>1640</v>
      </c>
      <c r="N55" s="37">
        <f t="shared" si="2"/>
        <v>32.03125</v>
      </c>
      <c r="O55" s="28"/>
      <c r="P55" s="2">
        <v>54</v>
      </c>
      <c r="Q55" s="3" t="s">
        <v>1576</v>
      </c>
      <c r="R55" s="2">
        <v>1792</v>
      </c>
      <c r="S55" s="37">
        <f t="shared" si="3"/>
        <v>35</v>
      </c>
      <c r="T55" s="28"/>
      <c r="U55" s="2">
        <v>54</v>
      </c>
      <c r="V55" s="3" t="s">
        <v>2621</v>
      </c>
      <c r="W55" s="2">
        <v>1691</v>
      </c>
      <c r="X55" s="37">
        <f t="shared" si="4"/>
        <v>37.745535714285715</v>
      </c>
      <c r="Y55" s="28"/>
    </row>
    <row r="56" spans="1:25" x14ac:dyDescent="0.2">
      <c r="A56" s="2">
        <v>55</v>
      </c>
      <c r="B56" s="3" t="s">
        <v>1970</v>
      </c>
      <c r="C56" s="2">
        <v>1511</v>
      </c>
      <c r="D56" s="37">
        <f t="shared" si="5"/>
        <v>28.677168343139115</v>
      </c>
      <c r="E56" s="29"/>
      <c r="F56" s="2">
        <v>55</v>
      </c>
      <c r="G56" s="3" t="s">
        <v>1675</v>
      </c>
      <c r="H56" s="2">
        <v>1277</v>
      </c>
      <c r="I56" s="37">
        <f t="shared" si="1"/>
        <v>27.147108843537417</v>
      </c>
      <c r="J56" s="28"/>
      <c r="K56" s="2">
        <v>55</v>
      </c>
      <c r="L56" s="3" t="s">
        <v>943</v>
      </c>
      <c r="M56" s="2">
        <v>1617</v>
      </c>
      <c r="N56" s="37">
        <f t="shared" si="2"/>
        <v>31.582031249999996</v>
      </c>
      <c r="O56" s="28"/>
      <c r="P56" s="2">
        <v>55</v>
      </c>
      <c r="Q56" s="3" t="s">
        <v>2440</v>
      </c>
      <c r="R56" s="2">
        <v>1786</v>
      </c>
      <c r="S56" s="37">
        <f t="shared" si="3"/>
        <v>34.8828125</v>
      </c>
      <c r="T56" s="28"/>
      <c r="U56" s="2">
        <v>55</v>
      </c>
      <c r="V56" s="3" t="s">
        <v>3963</v>
      </c>
      <c r="W56" s="2">
        <v>1665</v>
      </c>
      <c r="X56" s="37">
        <f t="shared" si="4"/>
        <v>37.165178571428569</v>
      </c>
      <c r="Y56" s="28"/>
    </row>
    <row r="57" spans="1:25" x14ac:dyDescent="0.2">
      <c r="A57" s="2">
        <v>56</v>
      </c>
      <c r="B57" s="3" t="s">
        <v>2401</v>
      </c>
      <c r="C57" s="2">
        <v>1497</v>
      </c>
      <c r="D57" s="37">
        <f t="shared" si="5"/>
        <v>28.411463275763904</v>
      </c>
      <c r="E57" s="29"/>
      <c r="F57" s="2">
        <v>56</v>
      </c>
      <c r="G57" s="3" t="s">
        <v>2041</v>
      </c>
      <c r="H57" s="2">
        <v>1274</v>
      </c>
      <c r="I57" s="37">
        <f t="shared" si="1"/>
        <v>27.083333333333332</v>
      </c>
      <c r="J57" s="28"/>
      <c r="K57" s="2">
        <v>56</v>
      </c>
      <c r="L57" s="3" t="s">
        <v>971</v>
      </c>
      <c r="M57" s="2">
        <v>1606</v>
      </c>
      <c r="N57" s="37">
        <f t="shared" si="2"/>
        <v>31.3671875</v>
      </c>
      <c r="O57" s="28"/>
      <c r="P57" s="2">
        <v>56</v>
      </c>
      <c r="Q57" s="3" t="s">
        <v>588</v>
      </c>
      <c r="R57" s="2">
        <v>1751</v>
      </c>
      <c r="S57" s="37">
        <f t="shared" si="3"/>
        <v>34.19921875</v>
      </c>
      <c r="T57" s="28"/>
      <c r="U57" s="2">
        <v>56</v>
      </c>
      <c r="V57" s="3" t="s">
        <v>3945</v>
      </c>
      <c r="W57" s="2">
        <v>1664</v>
      </c>
      <c r="X57" s="37">
        <f t="shared" si="4"/>
        <v>37.142857142857146</v>
      </c>
      <c r="Y57" s="28"/>
    </row>
    <row r="58" spans="1:25" x14ac:dyDescent="0.2">
      <c r="A58" s="2">
        <v>57</v>
      </c>
      <c r="B58" s="3" t="s">
        <v>1502</v>
      </c>
      <c r="C58" s="2">
        <v>1488</v>
      </c>
      <c r="D58" s="37">
        <f t="shared" si="5"/>
        <v>28.24065287530841</v>
      </c>
      <c r="E58" s="29"/>
      <c r="F58" s="2">
        <v>57</v>
      </c>
      <c r="G58" s="3" t="s">
        <v>972</v>
      </c>
      <c r="H58" s="2">
        <v>1272</v>
      </c>
      <c r="I58" s="37">
        <f t="shared" si="1"/>
        <v>27.040816326530614</v>
      </c>
      <c r="J58" s="28"/>
      <c r="K58" s="2">
        <v>57</v>
      </c>
      <c r="L58" s="3" t="s">
        <v>376</v>
      </c>
      <c r="M58" s="2">
        <v>1606</v>
      </c>
      <c r="N58" s="37">
        <f t="shared" si="2"/>
        <v>31.3671875</v>
      </c>
      <c r="O58" s="28"/>
      <c r="P58" s="2">
        <v>57</v>
      </c>
      <c r="Q58" s="3" t="s">
        <v>1562</v>
      </c>
      <c r="R58" s="2">
        <v>1727</v>
      </c>
      <c r="S58" s="37">
        <f t="shared" si="3"/>
        <v>33.73046875</v>
      </c>
      <c r="T58" s="28"/>
      <c r="U58" s="2">
        <v>57</v>
      </c>
      <c r="V58" s="3" t="s">
        <v>1570</v>
      </c>
      <c r="W58" s="2">
        <v>1660</v>
      </c>
      <c r="X58" s="37">
        <f t="shared" si="4"/>
        <v>37.053571428571431</v>
      </c>
      <c r="Y58" s="28"/>
    </row>
    <row r="59" spans="1:25" x14ac:dyDescent="0.2">
      <c r="A59" s="30">
        <v>58</v>
      </c>
      <c r="B59" s="3" t="s">
        <v>1675</v>
      </c>
      <c r="C59" s="2">
        <v>1479</v>
      </c>
      <c r="D59" s="37">
        <f t="shared" si="5"/>
        <v>28.069842474852916</v>
      </c>
      <c r="E59" s="29"/>
      <c r="F59" s="2">
        <v>58</v>
      </c>
      <c r="G59" s="3" t="s">
        <v>1715</v>
      </c>
      <c r="H59" s="2">
        <v>1270</v>
      </c>
      <c r="I59" s="37">
        <f t="shared" si="1"/>
        <v>26.998299319727892</v>
      </c>
      <c r="J59" s="28"/>
      <c r="K59" s="2">
        <v>58</v>
      </c>
      <c r="L59" s="3" t="s">
        <v>559</v>
      </c>
      <c r="M59" s="2">
        <v>1571</v>
      </c>
      <c r="N59" s="37">
        <f t="shared" si="2"/>
        <v>30.68359375</v>
      </c>
      <c r="O59" s="28"/>
      <c r="P59" s="2">
        <v>58</v>
      </c>
      <c r="Q59" s="3" t="s">
        <v>1480</v>
      </c>
      <c r="R59" s="2">
        <v>1727</v>
      </c>
      <c r="S59" s="37">
        <f t="shared" si="3"/>
        <v>33.73046875</v>
      </c>
      <c r="T59" s="28"/>
      <c r="U59" s="2">
        <v>58</v>
      </c>
      <c r="V59" s="3" t="s">
        <v>1247</v>
      </c>
      <c r="W59" s="2">
        <v>1652</v>
      </c>
      <c r="X59" s="37">
        <f t="shared" si="4"/>
        <v>36.875</v>
      </c>
      <c r="Y59" s="28"/>
    </row>
    <row r="60" spans="1:25" x14ac:dyDescent="0.2">
      <c r="A60" s="2">
        <v>59</v>
      </c>
      <c r="B60" s="3" t="s">
        <v>550</v>
      </c>
      <c r="C60" s="2">
        <v>1449</v>
      </c>
      <c r="D60" s="37">
        <f t="shared" si="5"/>
        <v>27.500474473334599</v>
      </c>
      <c r="E60" s="29"/>
      <c r="F60" s="2">
        <v>59</v>
      </c>
      <c r="G60" s="3" t="s">
        <v>983</v>
      </c>
      <c r="H60" s="2">
        <v>1264</v>
      </c>
      <c r="I60" s="37">
        <f t="shared" si="1"/>
        <v>26.870748299319729</v>
      </c>
      <c r="J60" s="28"/>
      <c r="K60" s="2">
        <v>59</v>
      </c>
      <c r="L60" s="3" t="s">
        <v>921</v>
      </c>
      <c r="M60" s="2">
        <v>1563</v>
      </c>
      <c r="N60" s="37">
        <f t="shared" si="2"/>
        <v>30.527343750000004</v>
      </c>
      <c r="O60" s="28"/>
      <c r="P60" s="2">
        <v>59</v>
      </c>
      <c r="Q60" s="3" t="s">
        <v>2410</v>
      </c>
      <c r="R60" s="2">
        <v>1726</v>
      </c>
      <c r="S60" s="37">
        <f t="shared" si="3"/>
        <v>33.7109375</v>
      </c>
      <c r="T60" s="28"/>
      <c r="U60" s="2">
        <v>59</v>
      </c>
      <c r="V60" s="3" t="s">
        <v>1220</v>
      </c>
      <c r="W60" s="2">
        <v>1629</v>
      </c>
      <c r="X60" s="37">
        <f t="shared" si="4"/>
        <v>36.361607142857146</v>
      </c>
      <c r="Y60" s="28"/>
    </row>
    <row r="61" spans="1:25" x14ac:dyDescent="0.2">
      <c r="A61" s="2">
        <v>60</v>
      </c>
      <c r="B61" s="3" t="s">
        <v>1810</v>
      </c>
      <c r="C61" s="2">
        <v>1423</v>
      </c>
      <c r="D61" s="37">
        <f t="shared" si="5"/>
        <v>27.007022205352062</v>
      </c>
      <c r="E61" s="29"/>
      <c r="F61" s="2">
        <v>60</v>
      </c>
      <c r="G61" s="3" t="s">
        <v>1428</v>
      </c>
      <c r="H61" s="2">
        <v>1260</v>
      </c>
      <c r="I61" s="37">
        <f t="shared" si="1"/>
        <v>26.785714285714285</v>
      </c>
      <c r="J61" s="28"/>
      <c r="K61" s="2">
        <v>60</v>
      </c>
      <c r="L61" s="3" t="s">
        <v>221</v>
      </c>
      <c r="M61" s="2">
        <v>1557</v>
      </c>
      <c r="N61" s="37">
        <f t="shared" si="2"/>
        <v>30.410156249999996</v>
      </c>
      <c r="O61" s="28"/>
      <c r="P61" s="2">
        <v>60</v>
      </c>
      <c r="Q61" s="3" t="s">
        <v>1923</v>
      </c>
      <c r="R61" s="2">
        <v>1713</v>
      </c>
      <c r="S61" s="37">
        <f t="shared" si="3"/>
        <v>33.45703125</v>
      </c>
      <c r="T61" s="28"/>
      <c r="U61" s="2">
        <v>60</v>
      </c>
      <c r="V61" s="3" t="s">
        <v>1252</v>
      </c>
      <c r="W61" s="2">
        <v>1613</v>
      </c>
      <c r="X61" s="37">
        <f t="shared" si="4"/>
        <v>36.004464285714292</v>
      </c>
      <c r="Y61" s="28"/>
    </row>
    <row r="62" spans="1:25" x14ac:dyDescent="0.2">
      <c r="A62" s="2">
        <v>61</v>
      </c>
      <c r="B62" s="3" t="s">
        <v>451</v>
      </c>
      <c r="C62" s="2">
        <v>1420</v>
      </c>
      <c r="D62" s="37">
        <f t="shared" si="5"/>
        <v>26.95008540520023</v>
      </c>
      <c r="E62" s="29"/>
      <c r="F62" s="2">
        <v>61</v>
      </c>
      <c r="G62" s="3" t="s">
        <v>940</v>
      </c>
      <c r="H62" s="2">
        <v>1243</v>
      </c>
      <c r="I62" s="37">
        <f t="shared" si="1"/>
        <v>26.424319727891156</v>
      </c>
      <c r="J62" s="28"/>
      <c r="K62" s="2">
        <v>61</v>
      </c>
      <c r="L62" s="3" t="s">
        <v>593</v>
      </c>
      <c r="M62" s="2">
        <v>1537</v>
      </c>
      <c r="N62" s="37">
        <f t="shared" si="2"/>
        <v>30.019531249999996</v>
      </c>
      <c r="O62" s="28"/>
      <c r="P62" s="2">
        <v>61</v>
      </c>
      <c r="Q62" s="3" t="s">
        <v>2626</v>
      </c>
      <c r="R62" s="2">
        <v>1707</v>
      </c>
      <c r="S62" s="37">
        <f t="shared" si="3"/>
        <v>33.33984375</v>
      </c>
      <c r="T62" s="28"/>
      <c r="U62" s="2">
        <v>61</v>
      </c>
      <c r="V62" s="3" t="s">
        <v>1226</v>
      </c>
      <c r="W62" s="2">
        <v>1537</v>
      </c>
      <c r="X62" s="37">
        <f t="shared" si="4"/>
        <v>34.308035714285708</v>
      </c>
      <c r="Y62" s="28"/>
    </row>
    <row r="63" spans="1:25" x14ac:dyDescent="0.2">
      <c r="A63" s="2">
        <v>62</v>
      </c>
      <c r="B63" s="3" t="s">
        <v>2447</v>
      </c>
      <c r="C63" s="2">
        <v>1364</v>
      </c>
      <c r="D63" s="37">
        <f t="shared" si="5"/>
        <v>25.887265135699376</v>
      </c>
      <c r="E63" s="29"/>
      <c r="F63" s="2">
        <v>62</v>
      </c>
      <c r="G63" s="3" t="s">
        <v>1683</v>
      </c>
      <c r="H63" s="2">
        <v>1214</v>
      </c>
      <c r="I63" s="37">
        <f t="shared" si="1"/>
        <v>25.807823129251702</v>
      </c>
      <c r="J63" s="28"/>
      <c r="K63" s="2">
        <v>62</v>
      </c>
      <c r="L63" s="3" t="s">
        <v>755</v>
      </c>
      <c r="M63" s="2">
        <v>1531</v>
      </c>
      <c r="N63" s="37">
        <f t="shared" si="2"/>
        <v>29.90234375</v>
      </c>
      <c r="O63" s="28"/>
      <c r="P63" s="2">
        <v>62</v>
      </c>
      <c r="Q63" s="3" t="s">
        <v>574</v>
      </c>
      <c r="R63" s="2">
        <v>1707</v>
      </c>
      <c r="S63" s="37">
        <f t="shared" si="3"/>
        <v>33.33984375</v>
      </c>
      <c r="T63" s="28"/>
      <c r="U63" s="2">
        <v>62</v>
      </c>
      <c r="V63" s="3" t="s">
        <v>1545</v>
      </c>
      <c r="W63" s="2">
        <v>1510</v>
      </c>
      <c r="X63" s="37">
        <f t="shared" si="4"/>
        <v>33.705357142857146</v>
      </c>
      <c r="Y63" s="28"/>
    </row>
    <row r="64" spans="1:25" x14ac:dyDescent="0.2">
      <c r="A64" s="2">
        <v>63</v>
      </c>
      <c r="B64" s="3" t="s">
        <v>1311</v>
      </c>
      <c r="C64" s="2">
        <v>1361</v>
      </c>
      <c r="D64" s="37">
        <f t="shared" si="5"/>
        <v>25.830328335547545</v>
      </c>
      <c r="E64" s="29"/>
      <c r="F64" s="2">
        <v>63</v>
      </c>
      <c r="G64" s="3" t="s">
        <v>1077</v>
      </c>
      <c r="H64" s="2">
        <v>1190</v>
      </c>
      <c r="I64" s="37">
        <f t="shared" si="1"/>
        <v>25.297619047619047</v>
      </c>
      <c r="J64" s="28"/>
      <c r="K64" s="2">
        <v>63</v>
      </c>
      <c r="L64" s="3" t="s">
        <v>663</v>
      </c>
      <c r="M64" s="2">
        <v>1527</v>
      </c>
      <c r="N64" s="37">
        <f t="shared" si="2"/>
        <v>29.824218749999996</v>
      </c>
      <c r="O64" s="28"/>
      <c r="P64" s="2">
        <v>63</v>
      </c>
      <c r="Q64" s="3" t="s">
        <v>1904</v>
      </c>
      <c r="R64" s="2">
        <v>1705</v>
      </c>
      <c r="S64" s="37">
        <f t="shared" si="3"/>
        <v>33.30078125</v>
      </c>
      <c r="T64" s="28"/>
      <c r="U64" s="2">
        <v>63</v>
      </c>
      <c r="V64" s="3" t="s">
        <v>800</v>
      </c>
      <c r="W64" s="2">
        <v>1481</v>
      </c>
      <c r="X64" s="37">
        <f t="shared" si="4"/>
        <v>33.058035714285715</v>
      </c>
      <c r="Y64" s="28"/>
    </row>
    <row r="65" spans="1:25" x14ac:dyDescent="0.2">
      <c r="A65" s="2">
        <v>64</v>
      </c>
      <c r="B65" s="3" t="s">
        <v>2490</v>
      </c>
      <c r="C65" s="2">
        <v>1360</v>
      </c>
      <c r="D65" s="37">
        <f t="shared" si="5"/>
        <v>25.8113494021636</v>
      </c>
      <c r="E65" s="29"/>
      <c r="F65" s="2">
        <v>64</v>
      </c>
      <c r="G65" s="3" t="s">
        <v>311</v>
      </c>
      <c r="H65" s="2">
        <v>1170</v>
      </c>
      <c r="I65" s="37">
        <f t="shared" si="1"/>
        <v>24.872448979591837</v>
      </c>
      <c r="J65" s="28"/>
      <c r="K65" s="2">
        <v>64</v>
      </c>
      <c r="L65" s="3" t="s">
        <v>2026</v>
      </c>
      <c r="M65" s="2">
        <v>1503</v>
      </c>
      <c r="N65" s="37">
        <f t="shared" si="2"/>
        <v>29.355468750000004</v>
      </c>
      <c r="O65" s="28"/>
      <c r="P65" s="2">
        <v>64</v>
      </c>
      <c r="Q65" s="3" t="s">
        <v>2026</v>
      </c>
      <c r="R65" s="2">
        <v>1699</v>
      </c>
      <c r="S65" s="37">
        <f t="shared" si="3"/>
        <v>33.18359375</v>
      </c>
      <c r="T65" s="28"/>
      <c r="U65" s="2">
        <v>64</v>
      </c>
      <c r="V65" s="3" t="s">
        <v>1577</v>
      </c>
      <c r="W65" s="2">
        <v>1481</v>
      </c>
      <c r="X65" s="37">
        <f t="shared" si="4"/>
        <v>33.058035714285715</v>
      </c>
      <c r="Y65" s="28"/>
    </row>
    <row r="66" spans="1:25" x14ac:dyDescent="0.2">
      <c r="A66" s="2">
        <v>65</v>
      </c>
      <c r="B66" s="3" t="s">
        <v>407</v>
      </c>
      <c r="C66" s="2">
        <v>1352</v>
      </c>
      <c r="D66" s="37">
        <f t="shared" ref="D66:D97" si="6">C66/52.69</f>
        <v>25.659517935092047</v>
      </c>
      <c r="E66" s="29"/>
      <c r="F66" s="2">
        <v>65</v>
      </c>
      <c r="G66" s="3" t="s">
        <v>664</v>
      </c>
      <c r="H66" s="2">
        <v>1151</v>
      </c>
      <c r="I66" s="37">
        <f t="shared" si="1"/>
        <v>24.468537414965986</v>
      </c>
      <c r="J66" s="28"/>
      <c r="K66" s="2">
        <v>65</v>
      </c>
      <c r="L66" s="3" t="s">
        <v>344</v>
      </c>
      <c r="M66" s="2">
        <v>1464</v>
      </c>
      <c r="N66" s="37">
        <f t="shared" si="2"/>
        <v>28.59375</v>
      </c>
      <c r="O66" s="28"/>
      <c r="P66" s="2">
        <v>65</v>
      </c>
      <c r="Q66" s="3" t="s">
        <v>582</v>
      </c>
      <c r="R66" s="2">
        <v>1699</v>
      </c>
      <c r="S66" s="37">
        <f t="shared" si="3"/>
        <v>33.18359375</v>
      </c>
      <c r="T66" s="28"/>
      <c r="U66" s="2">
        <v>65</v>
      </c>
      <c r="V66" s="3" t="s">
        <v>1754</v>
      </c>
      <c r="W66" s="2">
        <v>1467</v>
      </c>
      <c r="X66" s="37">
        <f t="shared" si="4"/>
        <v>32.745535714285708</v>
      </c>
      <c r="Y66" s="28"/>
    </row>
    <row r="67" spans="1:25" x14ac:dyDescent="0.2">
      <c r="A67" s="2">
        <v>66</v>
      </c>
      <c r="B67" s="3" t="s">
        <v>2407</v>
      </c>
      <c r="C67" s="2">
        <v>1345</v>
      </c>
      <c r="D67" s="37">
        <f t="shared" si="6"/>
        <v>25.526665401404443</v>
      </c>
      <c r="E67" s="29"/>
      <c r="F67" s="2">
        <v>66</v>
      </c>
      <c r="G67" s="3" t="s">
        <v>760</v>
      </c>
      <c r="H67" s="2">
        <v>1139</v>
      </c>
      <c r="I67" s="37">
        <f t="shared" si="1"/>
        <v>24.213435374149661</v>
      </c>
      <c r="J67" s="28"/>
      <c r="K67" s="2">
        <v>66</v>
      </c>
      <c r="L67" s="3" t="s">
        <v>737</v>
      </c>
      <c r="M67" s="2">
        <v>1462</v>
      </c>
      <c r="N67" s="37">
        <f t="shared" si="2"/>
        <v>28.554687499999996</v>
      </c>
      <c r="O67" s="28"/>
      <c r="P67" s="2">
        <v>66</v>
      </c>
      <c r="Q67" s="3" t="s">
        <v>2462</v>
      </c>
      <c r="R67" s="2">
        <v>1639</v>
      </c>
      <c r="S67" s="37">
        <f t="shared" si="3"/>
        <v>32.01171875</v>
      </c>
      <c r="T67" s="28"/>
      <c r="U67" s="2">
        <v>66</v>
      </c>
      <c r="V67" s="3" t="s">
        <v>1242</v>
      </c>
      <c r="W67" s="2">
        <v>1451</v>
      </c>
      <c r="X67" s="37">
        <f t="shared" si="4"/>
        <v>32.388392857142854</v>
      </c>
      <c r="Y67" s="28"/>
    </row>
    <row r="68" spans="1:25" x14ac:dyDescent="0.2">
      <c r="A68" s="2">
        <v>67</v>
      </c>
      <c r="B68" s="3" t="s">
        <v>1794</v>
      </c>
      <c r="C68" s="2">
        <v>1252</v>
      </c>
      <c r="D68" s="37">
        <f t="shared" si="6"/>
        <v>23.761624596697665</v>
      </c>
      <c r="E68" s="29"/>
      <c r="F68" s="2">
        <v>67</v>
      </c>
      <c r="G68" s="3" t="s">
        <v>2102</v>
      </c>
      <c r="H68" s="2">
        <v>1139</v>
      </c>
      <c r="I68" s="37">
        <f t="shared" si="1"/>
        <v>24.213435374149661</v>
      </c>
      <c r="J68" s="28"/>
      <c r="K68" s="2">
        <v>67</v>
      </c>
      <c r="L68" s="3" t="s">
        <v>972</v>
      </c>
      <c r="M68" s="2">
        <v>1451</v>
      </c>
      <c r="N68" s="37">
        <f t="shared" si="2"/>
        <v>28.33984375</v>
      </c>
      <c r="O68" s="28"/>
      <c r="P68" s="2">
        <v>67</v>
      </c>
      <c r="Q68" s="3" t="s">
        <v>2623</v>
      </c>
      <c r="R68" s="2">
        <v>1635</v>
      </c>
      <c r="S68" s="37">
        <f t="shared" si="3"/>
        <v>31.93359375</v>
      </c>
      <c r="T68" s="28"/>
      <c r="U68" s="2">
        <v>67</v>
      </c>
      <c r="V68" s="3" t="s">
        <v>1257</v>
      </c>
      <c r="W68" s="2">
        <v>1442</v>
      </c>
      <c r="X68" s="37">
        <f t="shared" si="4"/>
        <v>32.1875</v>
      </c>
      <c r="Y68" s="28"/>
    </row>
    <row r="69" spans="1:25" x14ac:dyDescent="0.2">
      <c r="A69" s="2">
        <v>68</v>
      </c>
      <c r="B69" s="3" t="s">
        <v>1270</v>
      </c>
      <c r="C69" s="2">
        <v>1247</v>
      </c>
      <c r="D69" s="37">
        <f t="shared" si="6"/>
        <v>23.666729929777947</v>
      </c>
      <c r="E69" s="29"/>
      <c r="F69" s="2">
        <v>68</v>
      </c>
      <c r="G69" s="3" t="s">
        <v>1445</v>
      </c>
      <c r="H69" s="2">
        <v>1115</v>
      </c>
      <c r="I69" s="37">
        <f t="shared" ref="I69:I132" si="7">(H69/4704)*100</f>
        <v>23.703231292517007</v>
      </c>
      <c r="J69" s="28"/>
      <c r="K69" s="2">
        <v>68</v>
      </c>
      <c r="L69" s="3" t="s">
        <v>1412</v>
      </c>
      <c r="M69" s="2">
        <v>1443</v>
      </c>
      <c r="N69" s="37">
        <f t="shared" ref="N69:N132" si="8">(M69/5120)*100</f>
        <v>28.183593750000004</v>
      </c>
      <c r="O69" s="28"/>
      <c r="P69" s="2">
        <v>68</v>
      </c>
      <c r="Q69" s="3" t="s">
        <v>1241</v>
      </c>
      <c r="R69" s="2">
        <v>1614</v>
      </c>
      <c r="S69" s="37">
        <f t="shared" ref="S69:S132" si="9">(R69/5120)*100</f>
        <v>31.5234375</v>
      </c>
      <c r="T69" s="28"/>
      <c r="U69" s="2">
        <v>68</v>
      </c>
      <c r="V69" s="3" t="s">
        <v>1266</v>
      </c>
      <c r="W69" s="2">
        <v>1437</v>
      </c>
      <c r="X69" s="37">
        <f t="shared" si="4"/>
        <v>32.075892857142854</v>
      </c>
      <c r="Y69" s="28"/>
    </row>
    <row r="70" spans="1:25" x14ac:dyDescent="0.2">
      <c r="A70" s="2">
        <v>69</v>
      </c>
      <c r="B70" s="24" t="s">
        <v>3026</v>
      </c>
      <c r="C70" s="2">
        <v>1246</v>
      </c>
      <c r="D70" s="37">
        <f t="shared" si="6"/>
        <v>23.647750996394002</v>
      </c>
      <c r="E70" s="29"/>
      <c r="F70" s="2">
        <v>69</v>
      </c>
      <c r="G70" s="3" t="s">
        <v>1304</v>
      </c>
      <c r="H70" s="2">
        <v>1093</v>
      </c>
      <c r="I70" s="37">
        <f t="shared" si="7"/>
        <v>23.235544217687075</v>
      </c>
      <c r="J70" s="28"/>
      <c r="K70" s="2">
        <v>69</v>
      </c>
      <c r="L70" s="3" t="s">
        <v>680</v>
      </c>
      <c r="M70" s="2">
        <v>1440</v>
      </c>
      <c r="N70" s="37">
        <f t="shared" si="8"/>
        <v>28.125</v>
      </c>
      <c r="O70" s="28"/>
      <c r="P70" s="2">
        <v>69</v>
      </c>
      <c r="Q70" s="3" t="s">
        <v>556</v>
      </c>
      <c r="R70" s="2">
        <v>1608</v>
      </c>
      <c r="S70" s="37">
        <f t="shared" si="9"/>
        <v>31.406250000000004</v>
      </c>
      <c r="T70" s="28"/>
      <c r="U70" s="2">
        <v>69</v>
      </c>
      <c r="V70" s="3" t="s">
        <v>1221</v>
      </c>
      <c r="W70" s="2">
        <v>1422</v>
      </c>
      <c r="X70" s="37">
        <f t="shared" ref="X70:X133" si="10">(W70/(35*128))*100</f>
        <v>31.741071428571427</v>
      </c>
      <c r="Y70" s="28"/>
    </row>
    <row r="71" spans="1:25" x14ac:dyDescent="0.2">
      <c r="A71" s="2">
        <v>70</v>
      </c>
      <c r="B71" s="3" t="s">
        <v>549</v>
      </c>
      <c r="C71" s="2">
        <v>1242</v>
      </c>
      <c r="D71" s="37">
        <f t="shared" si="6"/>
        <v>23.571835262858229</v>
      </c>
      <c r="E71" s="29"/>
      <c r="F71" s="2">
        <v>70</v>
      </c>
      <c r="G71" s="3" t="s">
        <v>764</v>
      </c>
      <c r="H71" s="2">
        <v>1093</v>
      </c>
      <c r="I71" s="37">
        <f t="shared" si="7"/>
        <v>23.235544217687075</v>
      </c>
      <c r="J71" s="28"/>
      <c r="K71" s="2">
        <v>70</v>
      </c>
      <c r="L71" s="3" t="s">
        <v>411</v>
      </c>
      <c r="M71" s="2">
        <v>1439</v>
      </c>
      <c r="N71" s="37">
        <f t="shared" si="8"/>
        <v>28.10546875</v>
      </c>
      <c r="O71" s="28"/>
      <c r="P71" s="2">
        <v>70</v>
      </c>
      <c r="Q71" s="3" t="s">
        <v>1196</v>
      </c>
      <c r="R71" s="2">
        <v>1607</v>
      </c>
      <c r="S71" s="37">
        <f t="shared" si="9"/>
        <v>31.386718749999996</v>
      </c>
      <c r="T71" s="28"/>
      <c r="U71" s="2">
        <v>70</v>
      </c>
      <c r="V71" s="3" t="s">
        <v>864</v>
      </c>
      <c r="W71" s="2">
        <v>1408</v>
      </c>
      <c r="X71" s="37">
        <f t="shared" si="10"/>
        <v>31.428571428571427</v>
      </c>
      <c r="Y71" s="28"/>
    </row>
    <row r="72" spans="1:25" x14ac:dyDescent="0.2">
      <c r="A72" s="2">
        <v>71</v>
      </c>
      <c r="B72" s="3" t="s">
        <v>1307</v>
      </c>
      <c r="C72" s="2">
        <v>1233</v>
      </c>
      <c r="D72" s="37">
        <f t="shared" si="6"/>
        <v>23.401024862402735</v>
      </c>
      <c r="E72" s="29"/>
      <c r="F72" s="2">
        <v>71</v>
      </c>
      <c r="G72" s="3" t="s">
        <v>1759</v>
      </c>
      <c r="H72" s="2">
        <v>1087</v>
      </c>
      <c r="I72" s="37">
        <f t="shared" si="7"/>
        <v>23.107993197278912</v>
      </c>
      <c r="J72" s="28"/>
      <c r="K72" s="2">
        <v>71</v>
      </c>
      <c r="L72" s="3" t="s">
        <v>226</v>
      </c>
      <c r="M72" s="2">
        <v>1433</v>
      </c>
      <c r="N72" s="37">
        <f t="shared" si="8"/>
        <v>27.988281250000004</v>
      </c>
      <c r="O72" s="28"/>
      <c r="P72" s="2">
        <v>71</v>
      </c>
      <c r="Q72" s="3" t="s">
        <v>557</v>
      </c>
      <c r="R72" s="2">
        <v>1602</v>
      </c>
      <c r="S72" s="37">
        <f t="shared" si="9"/>
        <v>31.289062499999996</v>
      </c>
      <c r="T72" s="28"/>
      <c r="U72" s="2">
        <v>71</v>
      </c>
      <c r="V72" s="3" t="s">
        <v>277</v>
      </c>
      <c r="W72" s="2">
        <v>1406</v>
      </c>
      <c r="X72" s="37">
        <f t="shared" si="10"/>
        <v>31.383928571428569</v>
      </c>
      <c r="Y72" s="28"/>
    </row>
    <row r="73" spans="1:25" x14ac:dyDescent="0.2">
      <c r="A73" s="2">
        <v>72</v>
      </c>
      <c r="B73" s="3" t="s">
        <v>889</v>
      </c>
      <c r="C73" s="2">
        <v>1226</v>
      </c>
      <c r="D73" s="37">
        <f t="shared" si="6"/>
        <v>23.268172328715128</v>
      </c>
      <c r="E73" s="29"/>
      <c r="F73" s="2">
        <v>72</v>
      </c>
      <c r="G73" s="3" t="s">
        <v>1175</v>
      </c>
      <c r="H73" s="2">
        <v>1070</v>
      </c>
      <c r="I73" s="37">
        <f t="shared" si="7"/>
        <v>22.74659863945578</v>
      </c>
      <c r="J73" s="28"/>
      <c r="K73" s="2">
        <v>72</v>
      </c>
      <c r="L73" s="3" t="s">
        <v>159</v>
      </c>
      <c r="M73" s="2">
        <v>1424</v>
      </c>
      <c r="N73" s="37">
        <f t="shared" si="8"/>
        <v>27.8125</v>
      </c>
      <c r="O73" s="28"/>
      <c r="P73" s="2">
        <v>72</v>
      </c>
      <c r="Q73" s="3" t="s">
        <v>2474</v>
      </c>
      <c r="R73" s="2">
        <v>1601</v>
      </c>
      <c r="S73" s="37">
        <f t="shared" si="9"/>
        <v>31.26953125</v>
      </c>
      <c r="T73" s="28"/>
      <c r="U73" s="2">
        <v>72</v>
      </c>
      <c r="V73" s="24" t="s">
        <v>2861</v>
      </c>
      <c r="W73" s="2">
        <v>1399</v>
      </c>
      <c r="X73" s="37">
        <f t="shared" si="10"/>
        <v>31.227678571428569</v>
      </c>
      <c r="Y73" s="28"/>
    </row>
    <row r="74" spans="1:25" x14ac:dyDescent="0.2">
      <c r="A74" s="2">
        <v>73</v>
      </c>
      <c r="B74" s="3" t="s">
        <v>1620</v>
      </c>
      <c r="C74" s="2">
        <v>1215</v>
      </c>
      <c r="D74" s="37">
        <f t="shared" si="6"/>
        <v>23.059404061491744</v>
      </c>
      <c r="E74" s="29"/>
      <c r="F74" s="2">
        <v>73</v>
      </c>
      <c r="G74" s="3" t="s">
        <v>769</v>
      </c>
      <c r="H74" s="2">
        <v>1067</v>
      </c>
      <c r="I74" s="37">
        <f t="shared" si="7"/>
        <v>22.682823129251702</v>
      </c>
      <c r="J74" s="28"/>
      <c r="K74" s="2">
        <v>73</v>
      </c>
      <c r="L74" s="3" t="s">
        <v>916</v>
      </c>
      <c r="M74" s="2">
        <v>1420</v>
      </c>
      <c r="N74" s="37">
        <f t="shared" si="8"/>
        <v>27.734375</v>
      </c>
      <c r="O74" s="28"/>
      <c r="P74" s="2">
        <v>73</v>
      </c>
      <c r="Q74" s="3" t="s">
        <v>575</v>
      </c>
      <c r="R74" s="2">
        <v>1596</v>
      </c>
      <c r="S74" s="37">
        <f t="shared" si="9"/>
        <v>31.171875</v>
      </c>
      <c r="T74" s="28"/>
      <c r="U74" s="2">
        <v>73</v>
      </c>
      <c r="V74" s="3" t="s">
        <v>1178</v>
      </c>
      <c r="W74" s="2">
        <v>1397</v>
      </c>
      <c r="X74" s="37">
        <f t="shared" si="10"/>
        <v>31.183035714285712</v>
      </c>
      <c r="Y74" s="28"/>
    </row>
    <row r="75" spans="1:25" x14ac:dyDescent="0.2">
      <c r="A75" s="2">
        <v>74</v>
      </c>
      <c r="B75" s="3" t="s">
        <v>906</v>
      </c>
      <c r="C75" s="2">
        <v>1214</v>
      </c>
      <c r="D75" s="37">
        <f t="shared" si="6"/>
        <v>23.040425128107803</v>
      </c>
      <c r="E75" s="29"/>
      <c r="F75" s="2">
        <v>74</v>
      </c>
      <c r="G75" s="3" t="s">
        <v>1408</v>
      </c>
      <c r="H75" s="2">
        <v>1053</v>
      </c>
      <c r="I75" s="37">
        <f t="shared" si="7"/>
        <v>22.385204081632654</v>
      </c>
      <c r="J75" s="28"/>
      <c r="K75" s="2">
        <v>74</v>
      </c>
      <c r="L75" s="3" t="s">
        <v>2025</v>
      </c>
      <c r="M75" s="2">
        <v>1415</v>
      </c>
      <c r="N75" s="37">
        <f t="shared" si="8"/>
        <v>27.63671875</v>
      </c>
      <c r="O75" s="28"/>
      <c r="P75" s="2">
        <v>74</v>
      </c>
      <c r="Q75" s="3" t="s">
        <v>1543</v>
      </c>
      <c r="R75" s="2">
        <v>1581</v>
      </c>
      <c r="S75" s="37">
        <f t="shared" si="9"/>
        <v>30.87890625</v>
      </c>
      <c r="T75" s="28"/>
      <c r="U75" s="2">
        <v>74</v>
      </c>
      <c r="V75" s="3" t="s">
        <v>1228</v>
      </c>
      <c r="W75" s="2">
        <v>1380</v>
      </c>
      <c r="X75" s="37">
        <f t="shared" si="10"/>
        <v>30.803571428571431</v>
      </c>
      <c r="Y75" s="28"/>
    </row>
    <row r="76" spans="1:25" x14ac:dyDescent="0.2">
      <c r="A76" s="2">
        <v>75</v>
      </c>
      <c r="B76" s="3" t="s">
        <v>405</v>
      </c>
      <c r="C76" s="2">
        <v>1194</v>
      </c>
      <c r="D76" s="37">
        <f t="shared" si="6"/>
        <v>22.660846460428925</v>
      </c>
      <c r="E76" s="29"/>
      <c r="F76" s="2">
        <v>75</v>
      </c>
      <c r="G76" s="3" t="s">
        <v>2339</v>
      </c>
      <c r="H76" s="2">
        <v>1052</v>
      </c>
      <c r="I76" s="37">
        <f t="shared" si="7"/>
        <v>22.363945578231291</v>
      </c>
      <c r="J76" s="28"/>
      <c r="K76" s="2">
        <v>75</v>
      </c>
      <c r="L76" s="3" t="s">
        <v>561</v>
      </c>
      <c r="M76" s="2">
        <v>1409</v>
      </c>
      <c r="N76" s="37">
        <f t="shared" si="8"/>
        <v>27.51953125</v>
      </c>
      <c r="O76" s="28"/>
      <c r="P76" s="2">
        <v>75</v>
      </c>
      <c r="Q76" s="3" t="s">
        <v>1479</v>
      </c>
      <c r="R76" s="2">
        <v>1559</v>
      </c>
      <c r="S76" s="37">
        <f t="shared" si="9"/>
        <v>30.44921875</v>
      </c>
      <c r="T76" s="28"/>
      <c r="U76" s="2">
        <v>75</v>
      </c>
      <c r="V76" s="3" t="s">
        <v>1569</v>
      </c>
      <c r="W76" s="2">
        <v>1373</v>
      </c>
      <c r="X76" s="37">
        <f t="shared" si="10"/>
        <v>30.647321428571427</v>
      </c>
      <c r="Y76" s="28"/>
    </row>
    <row r="77" spans="1:25" x14ac:dyDescent="0.2">
      <c r="A77" s="2">
        <v>76</v>
      </c>
      <c r="B77" s="3" t="s">
        <v>25</v>
      </c>
      <c r="C77" s="2">
        <v>1189</v>
      </c>
      <c r="D77" s="37">
        <f t="shared" si="6"/>
        <v>22.565951793509207</v>
      </c>
      <c r="E77" s="29"/>
      <c r="F77" s="2">
        <v>76</v>
      </c>
      <c r="G77" s="3" t="s">
        <v>1763</v>
      </c>
      <c r="H77" s="2">
        <v>1045</v>
      </c>
      <c r="I77" s="37">
        <f t="shared" si="7"/>
        <v>22.21513605442177</v>
      </c>
      <c r="J77" s="28"/>
      <c r="K77" s="2">
        <v>76</v>
      </c>
      <c r="L77" s="3" t="s">
        <v>722</v>
      </c>
      <c r="M77" s="2">
        <v>1397</v>
      </c>
      <c r="N77" s="37">
        <f t="shared" si="8"/>
        <v>27.285156249999996</v>
      </c>
      <c r="O77" s="28"/>
      <c r="P77" s="2">
        <v>76</v>
      </c>
      <c r="Q77" s="3" t="s">
        <v>1731</v>
      </c>
      <c r="R77" s="2">
        <v>1546</v>
      </c>
      <c r="S77" s="37">
        <f t="shared" si="9"/>
        <v>30.1953125</v>
      </c>
      <c r="T77" s="28"/>
      <c r="U77" s="2">
        <v>76</v>
      </c>
      <c r="V77" s="24" t="s">
        <v>2867</v>
      </c>
      <c r="W77" s="2">
        <v>1366</v>
      </c>
      <c r="X77" s="37">
        <f t="shared" si="10"/>
        <v>30.491071428571431</v>
      </c>
      <c r="Y77" s="28"/>
    </row>
    <row r="78" spans="1:25" x14ac:dyDescent="0.2">
      <c r="A78" s="30">
        <v>77</v>
      </c>
      <c r="B78" s="3" t="s">
        <v>1032</v>
      </c>
      <c r="C78" s="2">
        <v>1179</v>
      </c>
      <c r="D78" s="37">
        <f t="shared" si="6"/>
        <v>22.376162459669768</v>
      </c>
      <c r="E78" s="29"/>
      <c r="F78" s="2">
        <v>77</v>
      </c>
      <c r="G78" s="3" t="s">
        <v>1002</v>
      </c>
      <c r="H78" s="2">
        <v>1042</v>
      </c>
      <c r="I78" s="37">
        <f t="shared" si="7"/>
        <v>22.151360544217688</v>
      </c>
      <c r="J78" s="28"/>
      <c r="K78" s="2">
        <v>77</v>
      </c>
      <c r="L78" s="3" t="s">
        <v>848</v>
      </c>
      <c r="M78" s="2">
        <v>1380</v>
      </c>
      <c r="N78" s="37">
        <f t="shared" si="8"/>
        <v>26.953125</v>
      </c>
      <c r="O78" s="28"/>
      <c r="P78" s="2">
        <v>77</v>
      </c>
      <c r="Q78" s="3" t="s">
        <v>1248</v>
      </c>
      <c r="R78" s="2">
        <v>1543</v>
      </c>
      <c r="S78" s="37">
        <f t="shared" si="9"/>
        <v>30.136718750000004</v>
      </c>
      <c r="T78" s="28"/>
      <c r="U78" s="2">
        <v>77</v>
      </c>
      <c r="V78" s="3" t="s">
        <v>271</v>
      </c>
      <c r="W78" s="2">
        <v>1317</v>
      </c>
      <c r="X78" s="37">
        <f t="shared" si="10"/>
        <v>29.397321428571427</v>
      </c>
      <c r="Y78" s="28"/>
    </row>
    <row r="79" spans="1:25" x14ac:dyDescent="0.2">
      <c r="A79" s="2">
        <v>78</v>
      </c>
      <c r="B79" s="3" t="s">
        <v>1050</v>
      </c>
      <c r="C79" s="2">
        <v>1147</v>
      </c>
      <c r="D79" s="37">
        <f t="shared" si="6"/>
        <v>21.768836591383565</v>
      </c>
      <c r="E79" s="29"/>
      <c r="F79" s="2">
        <v>78</v>
      </c>
      <c r="G79" s="3" t="s">
        <v>2096</v>
      </c>
      <c r="H79" s="2">
        <v>1036</v>
      </c>
      <c r="I79" s="37">
        <f t="shared" si="7"/>
        <v>22.023809523809522</v>
      </c>
      <c r="J79" s="28"/>
      <c r="K79" s="2">
        <v>78</v>
      </c>
      <c r="L79" s="3" t="s">
        <v>958</v>
      </c>
      <c r="M79" s="2">
        <v>1378</v>
      </c>
      <c r="N79" s="37">
        <f t="shared" si="8"/>
        <v>26.914062500000004</v>
      </c>
      <c r="O79" s="28"/>
      <c r="P79" s="2">
        <v>78</v>
      </c>
      <c r="Q79" s="3" t="s">
        <v>1287</v>
      </c>
      <c r="R79" s="2">
        <v>1541</v>
      </c>
      <c r="S79" s="37">
        <f t="shared" si="9"/>
        <v>30.09765625</v>
      </c>
      <c r="T79" s="28"/>
      <c r="U79" s="2">
        <v>78</v>
      </c>
      <c r="V79" s="3" t="s">
        <v>114</v>
      </c>
      <c r="W79" s="2">
        <v>1309</v>
      </c>
      <c r="X79" s="37">
        <f t="shared" si="10"/>
        <v>29.21875</v>
      </c>
      <c r="Y79" s="28"/>
    </row>
    <row r="80" spans="1:25" x14ac:dyDescent="0.2">
      <c r="A80" s="2">
        <v>79</v>
      </c>
      <c r="B80" s="3" t="s">
        <v>2225</v>
      </c>
      <c r="C80" s="2">
        <v>1141</v>
      </c>
      <c r="D80" s="37">
        <f t="shared" si="6"/>
        <v>21.654962991079902</v>
      </c>
      <c r="E80" s="29"/>
      <c r="F80" s="2">
        <v>79</v>
      </c>
      <c r="G80" s="3" t="s">
        <v>1682</v>
      </c>
      <c r="H80" s="2">
        <v>1036</v>
      </c>
      <c r="I80" s="37">
        <f t="shared" si="7"/>
        <v>22.023809523809522</v>
      </c>
      <c r="J80" s="28"/>
      <c r="K80" s="2">
        <v>79</v>
      </c>
      <c r="L80" s="3" t="s">
        <v>267</v>
      </c>
      <c r="M80" s="2">
        <v>1361</v>
      </c>
      <c r="N80" s="37">
        <f t="shared" si="8"/>
        <v>26.58203125</v>
      </c>
      <c r="O80" s="28"/>
      <c r="P80" s="2">
        <v>79</v>
      </c>
      <c r="Q80" s="3" t="s">
        <v>2023</v>
      </c>
      <c r="R80" s="2">
        <v>1503</v>
      </c>
      <c r="S80" s="37">
        <f t="shared" si="9"/>
        <v>29.355468750000004</v>
      </c>
      <c r="T80" s="28"/>
      <c r="U80" s="2">
        <v>79</v>
      </c>
      <c r="V80" s="3" t="s">
        <v>1256</v>
      </c>
      <c r="W80" s="2">
        <v>1302</v>
      </c>
      <c r="X80" s="37">
        <f t="shared" si="10"/>
        <v>29.062500000000004</v>
      </c>
      <c r="Y80" s="28"/>
    </row>
    <row r="81" spans="1:25" x14ac:dyDescent="0.2">
      <c r="A81" s="2">
        <v>80</v>
      </c>
      <c r="B81" s="3" t="s">
        <v>808</v>
      </c>
      <c r="C81" s="2">
        <v>1141</v>
      </c>
      <c r="D81" s="37">
        <f t="shared" si="6"/>
        <v>21.654962991079902</v>
      </c>
      <c r="E81" s="29"/>
      <c r="F81" s="2">
        <v>80</v>
      </c>
      <c r="G81" s="3" t="s">
        <v>2230</v>
      </c>
      <c r="H81" s="2">
        <v>1033</v>
      </c>
      <c r="I81" s="37">
        <f t="shared" si="7"/>
        <v>21.960034013605441</v>
      </c>
      <c r="J81" s="28"/>
      <c r="K81" s="2">
        <v>80</v>
      </c>
      <c r="L81" s="3" t="s">
        <v>313</v>
      </c>
      <c r="M81" s="2">
        <v>1349</v>
      </c>
      <c r="N81" s="37">
        <f t="shared" si="8"/>
        <v>26.34765625</v>
      </c>
      <c r="O81" s="28"/>
      <c r="P81" s="2">
        <v>80</v>
      </c>
      <c r="Q81" s="3" t="s">
        <v>578</v>
      </c>
      <c r="R81" s="2">
        <v>1492</v>
      </c>
      <c r="S81" s="37">
        <f t="shared" si="9"/>
        <v>29.140624999999996</v>
      </c>
      <c r="T81" s="28"/>
      <c r="U81" s="2">
        <v>80</v>
      </c>
      <c r="V81" s="3" t="s">
        <v>1465</v>
      </c>
      <c r="W81" s="2">
        <v>1250</v>
      </c>
      <c r="X81" s="37">
        <f t="shared" si="10"/>
        <v>27.901785714285715</v>
      </c>
      <c r="Y81" s="28"/>
    </row>
    <row r="82" spans="1:25" x14ac:dyDescent="0.2">
      <c r="A82" s="2">
        <v>81</v>
      </c>
      <c r="B82" s="24" t="s">
        <v>3077</v>
      </c>
      <c r="C82" s="2">
        <v>1139</v>
      </c>
      <c r="D82" s="37">
        <f t="shared" si="6"/>
        <v>21.617005124312016</v>
      </c>
      <c r="E82" s="29"/>
      <c r="F82" s="2">
        <v>81</v>
      </c>
      <c r="G82" s="3" t="s">
        <v>1270</v>
      </c>
      <c r="H82" s="2">
        <v>1017</v>
      </c>
      <c r="I82" s="37">
        <f t="shared" si="7"/>
        <v>21.619897959183675</v>
      </c>
      <c r="J82" s="28"/>
      <c r="K82" s="2">
        <v>81</v>
      </c>
      <c r="L82" s="3" t="s">
        <v>887</v>
      </c>
      <c r="M82" s="2">
        <v>1343</v>
      </c>
      <c r="N82" s="37">
        <f t="shared" si="8"/>
        <v>26.230468750000004</v>
      </c>
      <c r="O82" s="28"/>
      <c r="P82" s="2">
        <v>81</v>
      </c>
      <c r="Q82" s="3" t="s">
        <v>1417</v>
      </c>
      <c r="R82" s="2">
        <v>1470</v>
      </c>
      <c r="S82" s="37">
        <f t="shared" si="9"/>
        <v>28.7109375</v>
      </c>
      <c r="T82" s="28"/>
      <c r="U82" s="2">
        <v>81</v>
      </c>
      <c r="V82" s="24" t="s">
        <v>3208</v>
      </c>
      <c r="W82" s="2">
        <v>1243</v>
      </c>
      <c r="X82" s="37">
        <f t="shared" si="10"/>
        <v>27.745535714285712</v>
      </c>
      <c r="Y82" s="28"/>
    </row>
    <row r="83" spans="1:25" x14ac:dyDescent="0.2">
      <c r="A83" s="2">
        <v>82</v>
      </c>
      <c r="B83" s="3" t="s">
        <v>1555</v>
      </c>
      <c r="C83" s="2">
        <v>1136</v>
      </c>
      <c r="D83" s="37">
        <f t="shared" si="6"/>
        <v>21.560068324160184</v>
      </c>
      <c r="E83" s="29"/>
      <c r="F83" s="2">
        <v>82</v>
      </c>
      <c r="G83" s="3" t="s">
        <v>2098</v>
      </c>
      <c r="H83" s="2">
        <v>1012</v>
      </c>
      <c r="I83" s="37">
        <f t="shared" si="7"/>
        <v>21.513605442176871</v>
      </c>
      <c r="J83" s="28"/>
      <c r="K83" s="2">
        <v>82</v>
      </c>
      <c r="L83" s="3" t="s">
        <v>587</v>
      </c>
      <c r="M83" s="2">
        <v>1336</v>
      </c>
      <c r="N83" s="37">
        <f t="shared" si="8"/>
        <v>26.09375</v>
      </c>
      <c r="O83" s="28"/>
      <c r="P83" s="2">
        <v>82</v>
      </c>
      <c r="Q83" s="3" t="s">
        <v>592</v>
      </c>
      <c r="R83" s="2">
        <v>1470</v>
      </c>
      <c r="S83" s="37">
        <f t="shared" si="9"/>
        <v>28.7109375</v>
      </c>
      <c r="T83" s="28"/>
      <c r="U83" s="2">
        <v>82</v>
      </c>
      <c r="V83" s="24" t="s">
        <v>2859</v>
      </c>
      <c r="W83" s="2">
        <v>1236</v>
      </c>
      <c r="X83" s="37">
        <f t="shared" si="10"/>
        <v>27.589285714285715</v>
      </c>
      <c r="Y83" s="28"/>
    </row>
    <row r="84" spans="1:25" x14ac:dyDescent="0.2">
      <c r="A84" s="2">
        <v>83</v>
      </c>
      <c r="B84" s="3" t="s">
        <v>2295</v>
      </c>
      <c r="C84" s="2">
        <v>1136</v>
      </c>
      <c r="D84" s="37">
        <f t="shared" si="6"/>
        <v>21.560068324160184</v>
      </c>
      <c r="E84" s="29"/>
      <c r="F84" s="2">
        <v>83</v>
      </c>
      <c r="G84" s="3" t="s">
        <v>1343</v>
      </c>
      <c r="H84" s="2">
        <v>991</v>
      </c>
      <c r="I84" s="37">
        <f t="shared" si="7"/>
        <v>21.067176870748298</v>
      </c>
      <c r="J84" s="28"/>
      <c r="K84" s="2">
        <v>83</v>
      </c>
      <c r="L84" s="3" t="s">
        <v>852</v>
      </c>
      <c r="M84" s="2">
        <v>1325</v>
      </c>
      <c r="N84" s="37">
        <f t="shared" si="8"/>
        <v>25.87890625</v>
      </c>
      <c r="O84" s="28"/>
      <c r="P84" s="2">
        <v>83</v>
      </c>
      <c r="Q84" s="3" t="s">
        <v>579</v>
      </c>
      <c r="R84" s="2">
        <v>1459</v>
      </c>
      <c r="S84" s="37">
        <f t="shared" si="9"/>
        <v>28.49609375</v>
      </c>
      <c r="T84" s="28"/>
      <c r="U84" s="2">
        <v>83</v>
      </c>
      <c r="V84" s="3" t="s">
        <v>1837</v>
      </c>
      <c r="W84" s="2">
        <v>1230</v>
      </c>
      <c r="X84" s="37">
        <f t="shared" si="10"/>
        <v>27.455357142857146</v>
      </c>
      <c r="Y84" s="28"/>
    </row>
    <row r="85" spans="1:25" x14ac:dyDescent="0.2">
      <c r="A85" s="2">
        <v>84</v>
      </c>
      <c r="B85" s="3" t="s">
        <v>482</v>
      </c>
      <c r="C85" s="2">
        <v>1115</v>
      </c>
      <c r="D85" s="37">
        <f t="shared" si="6"/>
        <v>21.161510723097361</v>
      </c>
      <c r="E85" s="29"/>
      <c r="F85" s="2">
        <v>84</v>
      </c>
      <c r="G85" s="3" t="s">
        <v>1482</v>
      </c>
      <c r="H85" s="2">
        <v>979</v>
      </c>
      <c r="I85" s="37">
        <f t="shared" si="7"/>
        <v>20.812074829931973</v>
      </c>
      <c r="J85" s="28"/>
      <c r="K85" s="2">
        <v>84</v>
      </c>
      <c r="L85" s="3" t="s">
        <v>798</v>
      </c>
      <c r="M85" s="2">
        <v>1321</v>
      </c>
      <c r="N85" s="37">
        <f t="shared" si="8"/>
        <v>25.80078125</v>
      </c>
      <c r="O85" s="28"/>
      <c r="P85" s="2">
        <v>84</v>
      </c>
      <c r="Q85" s="3" t="s">
        <v>1895</v>
      </c>
      <c r="R85" s="2">
        <v>1456</v>
      </c>
      <c r="S85" s="37">
        <f t="shared" si="9"/>
        <v>28.4375</v>
      </c>
      <c r="T85" s="28"/>
      <c r="U85" s="2">
        <v>84</v>
      </c>
      <c r="V85" s="3" t="s">
        <v>269</v>
      </c>
      <c r="W85" s="2">
        <v>1228</v>
      </c>
      <c r="X85" s="37">
        <f t="shared" si="10"/>
        <v>27.410714285714288</v>
      </c>
      <c r="Y85" s="28"/>
    </row>
    <row r="86" spans="1:25" x14ac:dyDescent="0.2">
      <c r="A86" s="2">
        <v>85</v>
      </c>
      <c r="B86" s="3" t="s">
        <v>1051</v>
      </c>
      <c r="C86" s="2">
        <v>1091</v>
      </c>
      <c r="D86" s="37">
        <f t="shared" si="6"/>
        <v>20.706016321882711</v>
      </c>
      <c r="E86" s="29"/>
      <c r="F86" s="2">
        <v>85</v>
      </c>
      <c r="G86" s="3" t="s">
        <v>1348</v>
      </c>
      <c r="H86" s="2">
        <v>968</v>
      </c>
      <c r="I86" s="37">
        <f t="shared" si="7"/>
        <v>20.578231292517007</v>
      </c>
      <c r="J86" s="28"/>
      <c r="K86" s="2">
        <v>85</v>
      </c>
      <c r="L86" s="3" t="s">
        <v>381</v>
      </c>
      <c r="M86" s="2">
        <v>1314</v>
      </c>
      <c r="N86" s="37">
        <f t="shared" si="8"/>
        <v>25.6640625</v>
      </c>
      <c r="O86" s="28"/>
      <c r="P86" s="2">
        <v>85</v>
      </c>
      <c r="Q86" s="3" t="s">
        <v>1198</v>
      </c>
      <c r="R86" s="2">
        <v>1422</v>
      </c>
      <c r="S86" s="37">
        <f t="shared" si="9"/>
        <v>27.773437499999996</v>
      </c>
      <c r="T86" s="28"/>
      <c r="U86" s="2">
        <v>85</v>
      </c>
      <c r="V86" s="3" t="s">
        <v>1799</v>
      </c>
      <c r="W86" s="2">
        <v>1219</v>
      </c>
      <c r="X86" s="37">
        <f t="shared" si="10"/>
        <v>27.209821428571431</v>
      </c>
      <c r="Y86" s="28"/>
    </row>
    <row r="87" spans="1:25" x14ac:dyDescent="0.2">
      <c r="A87" s="2">
        <v>86</v>
      </c>
      <c r="B87" s="3" t="s">
        <v>365</v>
      </c>
      <c r="C87" s="2">
        <v>1089</v>
      </c>
      <c r="D87" s="37">
        <f t="shared" si="6"/>
        <v>20.668058455114824</v>
      </c>
      <c r="E87" s="29"/>
      <c r="F87" s="2">
        <v>86</v>
      </c>
      <c r="G87" s="3" t="s">
        <v>855</v>
      </c>
      <c r="H87" s="2">
        <v>966</v>
      </c>
      <c r="I87" s="37">
        <f t="shared" si="7"/>
        <v>20.535714285714285</v>
      </c>
      <c r="J87" s="28"/>
      <c r="K87" s="2">
        <v>86</v>
      </c>
      <c r="L87" s="3" t="s">
        <v>2422</v>
      </c>
      <c r="M87" s="2">
        <v>1297</v>
      </c>
      <c r="N87" s="37">
        <f t="shared" si="8"/>
        <v>25.332031249999996</v>
      </c>
      <c r="O87" s="28"/>
      <c r="P87" s="2">
        <v>86</v>
      </c>
      <c r="Q87" s="3" t="s">
        <v>2032</v>
      </c>
      <c r="R87" s="2">
        <v>1416</v>
      </c>
      <c r="S87" s="37">
        <f t="shared" si="9"/>
        <v>27.65625</v>
      </c>
      <c r="T87" s="28"/>
      <c r="U87" s="2">
        <v>86</v>
      </c>
      <c r="V87" s="3" t="s">
        <v>2624</v>
      </c>
      <c r="W87" s="2">
        <v>1208</v>
      </c>
      <c r="X87" s="37">
        <f t="shared" si="10"/>
        <v>26.964285714285712</v>
      </c>
      <c r="Y87" s="28"/>
    </row>
    <row r="88" spans="1:25" x14ac:dyDescent="0.2">
      <c r="A88" s="2">
        <v>87</v>
      </c>
      <c r="B88" s="3" t="s">
        <v>1683</v>
      </c>
      <c r="C88" s="2">
        <v>1089</v>
      </c>
      <c r="D88" s="37">
        <f t="shared" si="6"/>
        <v>20.668058455114824</v>
      </c>
      <c r="E88" s="29"/>
      <c r="F88" s="2">
        <v>87</v>
      </c>
      <c r="G88" s="3" t="s">
        <v>978</v>
      </c>
      <c r="H88" s="2">
        <v>963</v>
      </c>
      <c r="I88" s="37">
        <f t="shared" si="7"/>
        <v>20.471938775510203</v>
      </c>
      <c r="J88" s="28"/>
      <c r="K88" s="2">
        <v>87</v>
      </c>
      <c r="L88" s="3" t="s">
        <v>902</v>
      </c>
      <c r="M88" s="2">
        <v>1294</v>
      </c>
      <c r="N88" s="37">
        <f t="shared" si="8"/>
        <v>25.2734375</v>
      </c>
      <c r="O88" s="28"/>
      <c r="P88" s="2">
        <v>87</v>
      </c>
      <c r="Q88" s="3" t="s">
        <v>1259</v>
      </c>
      <c r="R88" s="2">
        <v>1413</v>
      </c>
      <c r="S88" s="37">
        <f t="shared" si="9"/>
        <v>27.597656250000004</v>
      </c>
      <c r="T88" s="28"/>
      <c r="U88" s="2">
        <v>87</v>
      </c>
      <c r="V88" s="3" t="s">
        <v>1018</v>
      </c>
      <c r="W88" s="2">
        <v>1201</v>
      </c>
      <c r="X88" s="37">
        <f t="shared" si="10"/>
        <v>26.808035714285715</v>
      </c>
      <c r="Y88" s="28"/>
    </row>
    <row r="89" spans="1:25" x14ac:dyDescent="0.2">
      <c r="A89" s="2">
        <v>88</v>
      </c>
      <c r="B89" s="3" t="s">
        <v>1654</v>
      </c>
      <c r="C89" s="2">
        <v>1088</v>
      </c>
      <c r="D89" s="37">
        <f t="shared" si="6"/>
        <v>20.649079521730879</v>
      </c>
      <c r="E89" s="29"/>
      <c r="F89" s="2">
        <v>88</v>
      </c>
      <c r="G89" s="3" t="s">
        <v>1001</v>
      </c>
      <c r="H89" s="2">
        <v>955</v>
      </c>
      <c r="I89" s="37">
        <f t="shared" si="7"/>
        <v>20.301870748299319</v>
      </c>
      <c r="J89" s="28"/>
      <c r="K89" s="2">
        <v>88</v>
      </c>
      <c r="L89" s="3" t="s">
        <v>594</v>
      </c>
      <c r="M89" s="2">
        <v>1294</v>
      </c>
      <c r="N89" s="37">
        <f t="shared" si="8"/>
        <v>25.2734375</v>
      </c>
      <c r="O89" s="28"/>
      <c r="P89" s="2">
        <v>88</v>
      </c>
      <c r="Q89" s="3" t="s">
        <v>586</v>
      </c>
      <c r="R89" s="2">
        <v>1376</v>
      </c>
      <c r="S89" s="37">
        <f t="shared" si="9"/>
        <v>26.875</v>
      </c>
      <c r="T89" s="28"/>
      <c r="U89" s="2">
        <v>88</v>
      </c>
      <c r="V89" s="3" t="s">
        <v>1217</v>
      </c>
      <c r="W89" s="2">
        <v>1171</v>
      </c>
      <c r="X89" s="37">
        <f t="shared" si="10"/>
        <v>26.138392857142854</v>
      </c>
      <c r="Y89" s="28"/>
    </row>
    <row r="90" spans="1:25" x14ac:dyDescent="0.2">
      <c r="A90" s="2">
        <v>89</v>
      </c>
      <c r="B90" s="3" t="s">
        <v>2041</v>
      </c>
      <c r="C90" s="2">
        <v>1080</v>
      </c>
      <c r="D90" s="37">
        <f t="shared" si="6"/>
        <v>20.49724805465933</v>
      </c>
      <c r="E90" s="29"/>
      <c r="F90" s="2">
        <v>89</v>
      </c>
      <c r="G90" s="3" t="s">
        <v>770</v>
      </c>
      <c r="H90" s="2">
        <v>939</v>
      </c>
      <c r="I90" s="37">
        <f t="shared" si="7"/>
        <v>19.961734693877549</v>
      </c>
      <c r="J90" s="28"/>
      <c r="K90" s="2">
        <v>89</v>
      </c>
      <c r="L90" s="3" t="s">
        <v>580</v>
      </c>
      <c r="M90" s="2">
        <v>1290</v>
      </c>
      <c r="N90" s="37">
        <f t="shared" si="8"/>
        <v>25.1953125</v>
      </c>
      <c r="O90" s="28"/>
      <c r="P90" s="2">
        <v>89</v>
      </c>
      <c r="Q90" s="3" t="s">
        <v>1291</v>
      </c>
      <c r="R90" s="2">
        <v>1370</v>
      </c>
      <c r="S90" s="37">
        <f t="shared" si="9"/>
        <v>26.7578125</v>
      </c>
      <c r="T90" s="28"/>
      <c r="U90" s="2">
        <v>89</v>
      </c>
      <c r="V90" s="3" t="s">
        <v>1254</v>
      </c>
      <c r="W90" s="2">
        <v>1171</v>
      </c>
      <c r="X90" s="37">
        <f t="shared" si="10"/>
        <v>26.138392857142854</v>
      </c>
      <c r="Y90" s="28"/>
    </row>
    <row r="91" spans="1:25" x14ac:dyDescent="0.2">
      <c r="A91" s="2">
        <v>90</v>
      </c>
      <c r="B91" s="3" t="s">
        <v>1093</v>
      </c>
      <c r="C91" s="2">
        <v>1078</v>
      </c>
      <c r="D91" s="37">
        <f t="shared" si="6"/>
        <v>20.45929018789144</v>
      </c>
      <c r="E91" s="29"/>
      <c r="F91" s="2">
        <v>90</v>
      </c>
      <c r="G91" s="3" t="s">
        <v>2472</v>
      </c>
      <c r="H91" s="2">
        <v>938</v>
      </c>
      <c r="I91" s="37">
        <f t="shared" si="7"/>
        <v>19.940476190476193</v>
      </c>
      <c r="J91" s="28"/>
      <c r="K91" s="2">
        <v>90</v>
      </c>
      <c r="L91" s="3" t="s">
        <v>969</v>
      </c>
      <c r="M91" s="2">
        <v>1287</v>
      </c>
      <c r="N91" s="37">
        <f t="shared" si="8"/>
        <v>25.136718749999996</v>
      </c>
      <c r="O91" s="28"/>
      <c r="P91" s="2">
        <v>90</v>
      </c>
      <c r="Q91" s="3" t="s">
        <v>2422</v>
      </c>
      <c r="R91" s="2">
        <v>1369</v>
      </c>
      <c r="S91" s="37">
        <f t="shared" si="9"/>
        <v>26.73828125</v>
      </c>
      <c r="T91" s="28"/>
      <c r="U91" s="2">
        <v>90</v>
      </c>
      <c r="V91" s="3" t="s">
        <v>1562</v>
      </c>
      <c r="W91" s="2">
        <v>1167</v>
      </c>
      <c r="X91" s="37">
        <f t="shared" si="10"/>
        <v>26.049107142857142</v>
      </c>
      <c r="Y91" s="28"/>
    </row>
    <row r="92" spans="1:25" x14ac:dyDescent="0.2">
      <c r="A92" s="2">
        <v>91</v>
      </c>
      <c r="B92" s="3" t="s">
        <v>1374</v>
      </c>
      <c r="C92" s="2">
        <v>1073</v>
      </c>
      <c r="D92" s="37">
        <f t="shared" si="6"/>
        <v>20.364395520971723</v>
      </c>
      <c r="E92" s="29"/>
      <c r="F92" s="2">
        <v>91</v>
      </c>
      <c r="G92" s="3" t="s">
        <v>848</v>
      </c>
      <c r="H92" s="2">
        <v>936</v>
      </c>
      <c r="I92" s="37">
        <f t="shared" si="7"/>
        <v>19.897959183673468</v>
      </c>
      <c r="J92" s="28"/>
      <c r="K92" s="2">
        <v>91</v>
      </c>
      <c r="L92" s="3" t="s">
        <v>941</v>
      </c>
      <c r="M92" s="2">
        <v>1265</v>
      </c>
      <c r="N92" s="37">
        <f t="shared" si="8"/>
        <v>24.70703125</v>
      </c>
      <c r="O92" s="28"/>
      <c r="P92" s="2">
        <v>91</v>
      </c>
      <c r="Q92" s="3" t="s">
        <v>2024</v>
      </c>
      <c r="R92" s="2">
        <v>1310</v>
      </c>
      <c r="S92" s="37">
        <f t="shared" si="9"/>
        <v>25.5859375</v>
      </c>
      <c r="T92" s="28"/>
      <c r="U92" s="2">
        <v>91</v>
      </c>
      <c r="V92" s="3" t="s">
        <v>1263</v>
      </c>
      <c r="W92" s="2">
        <v>1166</v>
      </c>
      <c r="X92" s="37">
        <f t="shared" si="10"/>
        <v>26.026785714285715</v>
      </c>
      <c r="Y92" s="28"/>
    </row>
    <row r="93" spans="1:25" x14ac:dyDescent="0.2">
      <c r="A93" s="2">
        <v>92</v>
      </c>
      <c r="B93" s="3" t="s">
        <v>1994</v>
      </c>
      <c r="C93" s="2">
        <v>1069</v>
      </c>
      <c r="D93" s="37">
        <f t="shared" si="6"/>
        <v>20.288479787435946</v>
      </c>
      <c r="E93" s="29"/>
      <c r="F93" s="2">
        <v>92</v>
      </c>
      <c r="G93" s="3" t="s">
        <v>762</v>
      </c>
      <c r="H93" s="2">
        <v>936</v>
      </c>
      <c r="I93" s="37">
        <f t="shared" si="7"/>
        <v>19.897959183673468</v>
      </c>
      <c r="J93" s="28"/>
      <c r="K93" s="2">
        <v>92</v>
      </c>
      <c r="L93" s="3" t="s">
        <v>281</v>
      </c>
      <c r="M93" s="2">
        <v>1257</v>
      </c>
      <c r="N93" s="37">
        <f t="shared" si="8"/>
        <v>24.55078125</v>
      </c>
      <c r="O93" s="28"/>
      <c r="P93" s="2">
        <v>92</v>
      </c>
      <c r="Q93" s="3" t="s">
        <v>2025</v>
      </c>
      <c r="R93" s="2">
        <v>1308</v>
      </c>
      <c r="S93" s="37">
        <f t="shared" si="9"/>
        <v>25.546875000000004</v>
      </c>
      <c r="T93" s="28"/>
      <c r="U93" s="2">
        <v>92</v>
      </c>
      <c r="V93" s="3" t="s">
        <v>1260</v>
      </c>
      <c r="W93" s="2">
        <v>1165</v>
      </c>
      <c r="X93" s="37">
        <f t="shared" si="10"/>
        <v>26.004464285714285</v>
      </c>
      <c r="Y93" s="28"/>
    </row>
    <row r="94" spans="1:25" x14ac:dyDescent="0.2">
      <c r="A94" s="2">
        <v>93</v>
      </c>
      <c r="B94" s="3" t="s">
        <v>994</v>
      </c>
      <c r="C94" s="2">
        <v>1061</v>
      </c>
      <c r="D94" s="37">
        <f t="shared" si="6"/>
        <v>20.136648320364397</v>
      </c>
      <c r="E94" s="29"/>
      <c r="F94" s="2">
        <v>93</v>
      </c>
      <c r="G94" s="3" t="s">
        <v>1407</v>
      </c>
      <c r="H94" s="2">
        <v>925</v>
      </c>
      <c r="I94" s="37">
        <f t="shared" si="7"/>
        <v>19.664115646258505</v>
      </c>
      <c r="J94" s="28"/>
      <c r="K94" s="2">
        <v>93</v>
      </c>
      <c r="L94" s="3" t="s">
        <v>744</v>
      </c>
      <c r="M94" s="2">
        <v>1253</v>
      </c>
      <c r="N94" s="37">
        <f t="shared" si="8"/>
        <v>24.47265625</v>
      </c>
      <c r="O94" s="28"/>
      <c r="P94" s="2">
        <v>93</v>
      </c>
      <c r="Q94" s="3" t="s">
        <v>2065</v>
      </c>
      <c r="R94" s="2">
        <v>1302</v>
      </c>
      <c r="S94" s="37">
        <f t="shared" si="9"/>
        <v>25.429687499999996</v>
      </c>
      <c r="T94" s="28"/>
      <c r="U94" s="2">
        <v>93</v>
      </c>
      <c r="V94" s="3" t="s">
        <v>3965</v>
      </c>
      <c r="W94" s="2">
        <v>1159</v>
      </c>
      <c r="X94" s="37">
        <f t="shared" si="10"/>
        <v>25.870535714285715</v>
      </c>
      <c r="Y94" s="28"/>
    </row>
    <row r="95" spans="1:25" x14ac:dyDescent="0.2">
      <c r="A95" s="2">
        <v>94</v>
      </c>
      <c r="B95" s="24" t="s">
        <v>2955</v>
      </c>
      <c r="C95" s="2">
        <v>1045</v>
      </c>
      <c r="D95" s="37">
        <f t="shared" si="6"/>
        <v>19.832985386221296</v>
      </c>
      <c r="E95" s="29"/>
      <c r="F95" s="2">
        <v>94</v>
      </c>
      <c r="G95" s="3" t="s">
        <v>1360</v>
      </c>
      <c r="H95" s="2">
        <v>910</v>
      </c>
      <c r="I95" s="37">
        <f t="shared" si="7"/>
        <v>19.345238095238095</v>
      </c>
      <c r="J95" s="28"/>
      <c r="K95" s="2">
        <v>94</v>
      </c>
      <c r="L95" s="3" t="s">
        <v>584</v>
      </c>
      <c r="M95" s="2">
        <v>1245</v>
      </c>
      <c r="N95" s="37">
        <f t="shared" si="8"/>
        <v>24.31640625</v>
      </c>
      <c r="O95" s="28"/>
      <c r="P95" s="2">
        <v>94</v>
      </c>
      <c r="Q95" s="3" t="s">
        <v>1856</v>
      </c>
      <c r="R95" s="2">
        <v>1294</v>
      </c>
      <c r="S95" s="37">
        <f t="shared" si="9"/>
        <v>25.2734375</v>
      </c>
      <c r="T95" s="28"/>
      <c r="U95" s="2">
        <v>94</v>
      </c>
      <c r="V95" s="3" t="s">
        <v>1910</v>
      </c>
      <c r="W95" s="2">
        <v>1155</v>
      </c>
      <c r="X95" s="37">
        <f t="shared" si="10"/>
        <v>25.78125</v>
      </c>
      <c r="Y95" s="28"/>
    </row>
    <row r="96" spans="1:25" x14ac:dyDescent="0.2">
      <c r="A96" s="2">
        <v>95</v>
      </c>
      <c r="B96" s="3" t="s">
        <v>1678</v>
      </c>
      <c r="C96" s="2">
        <v>1045</v>
      </c>
      <c r="D96" s="37">
        <f t="shared" si="6"/>
        <v>19.832985386221296</v>
      </c>
      <c r="E96" s="29"/>
      <c r="F96" s="2">
        <v>95</v>
      </c>
      <c r="G96" s="3" t="s">
        <v>2490</v>
      </c>
      <c r="H96" s="2">
        <v>906</v>
      </c>
      <c r="I96" s="37">
        <f t="shared" si="7"/>
        <v>19.260204081632654</v>
      </c>
      <c r="J96" s="28"/>
      <c r="K96" s="2">
        <v>95</v>
      </c>
      <c r="L96" s="3" t="s">
        <v>2501</v>
      </c>
      <c r="M96" s="2">
        <v>1233</v>
      </c>
      <c r="N96" s="37">
        <f t="shared" si="8"/>
        <v>24.08203125</v>
      </c>
      <c r="O96" s="28"/>
      <c r="P96" s="2">
        <v>95</v>
      </c>
      <c r="Q96" s="3" t="s">
        <v>791</v>
      </c>
      <c r="R96" s="2">
        <v>1278</v>
      </c>
      <c r="S96" s="37">
        <f t="shared" si="9"/>
        <v>24.9609375</v>
      </c>
      <c r="T96" s="28"/>
      <c r="U96" s="2">
        <v>95</v>
      </c>
      <c r="V96" s="24" t="s">
        <v>3771</v>
      </c>
      <c r="W96" s="2">
        <v>1154</v>
      </c>
      <c r="X96" s="37">
        <f t="shared" si="10"/>
        <v>25.758928571428569</v>
      </c>
      <c r="Y96" s="28"/>
    </row>
    <row r="97" spans="1:25" x14ac:dyDescent="0.2">
      <c r="A97" s="30">
        <v>96</v>
      </c>
      <c r="B97" s="3" t="s">
        <v>2146</v>
      </c>
      <c r="C97" s="2">
        <v>1031</v>
      </c>
      <c r="D97" s="37">
        <f t="shared" si="6"/>
        <v>19.56728031884608</v>
      </c>
      <c r="E97" s="29"/>
      <c r="F97" s="2">
        <v>96</v>
      </c>
      <c r="G97" s="3" t="s">
        <v>1790</v>
      </c>
      <c r="H97" s="2">
        <v>902</v>
      </c>
      <c r="I97" s="37">
        <f t="shared" si="7"/>
        <v>19.17517006802721</v>
      </c>
      <c r="J97" s="28"/>
      <c r="K97" s="2">
        <v>96</v>
      </c>
      <c r="L97" s="3" t="s">
        <v>803</v>
      </c>
      <c r="M97" s="2">
        <v>1207</v>
      </c>
      <c r="N97" s="37">
        <f t="shared" si="8"/>
        <v>23.57421875</v>
      </c>
      <c r="O97" s="28"/>
      <c r="P97" s="2">
        <v>96</v>
      </c>
      <c r="Q97" s="3" t="s">
        <v>1224</v>
      </c>
      <c r="R97" s="2">
        <v>1265</v>
      </c>
      <c r="S97" s="37">
        <f t="shared" si="9"/>
        <v>24.70703125</v>
      </c>
      <c r="T97" s="28"/>
      <c r="U97" s="2">
        <v>96</v>
      </c>
      <c r="V97" s="24" t="s">
        <v>3204</v>
      </c>
      <c r="W97" s="2">
        <v>1142</v>
      </c>
      <c r="X97" s="37">
        <f t="shared" si="10"/>
        <v>25.491071428571427</v>
      </c>
      <c r="Y97" s="28"/>
    </row>
    <row r="98" spans="1:25" x14ac:dyDescent="0.2">
      <c r="A98" s="2">
        <v>97</v>
      </c>
      <c r="B98" s="3" t="s">
        <v>22</v>
      </c>
      <c r="C98" s="2">
        <v>1030</v>
      </c>
      <c r="D98" s="37">
        <f t="shared" ref="D98:D129" si="11">C98/52.69</f>
        <v>19.548301385462139</v>
      </c>
      <c r="E98" s="29"/>
      <c r="F98" s="2">
        <v>97</v>
      </c>
      <c r="G98" s="3" t="s">
        <v>1355</v>
      </c>
      <c r="H98" s="2">
        <v>888</v>
      </c>
      <c r="I98" s="37">
        <f t="shared" si="7"/>
        <v>18.877551020408163</v>
      </c>
      <c r="J98" s="28"/>
      <c r="K98" s="2">
        <v>97</v>
      </c>
      <c r="L98" s="3" t="s">
        <v>2652</v>
      </c>
      <c r="M98" s="2">
        <v>1199</v>
      </c>
      <c r="N98" s="37">
        <f t="shared" si="8"/>
        <v>23.41796875</v>
      </c>
      <c r="O98" s="28"/>
      <c r="P98" s="2">
        <v>97</v>
      </c>
      <c r="Q98" s="3" t="s">
        <v>566</v>
      </c>
      <c r="R98" s="2">
        <v>1257</v>
      </c>
      <c r="S98" s="37">
        <f t="shared" si="9"/>
        <v>24.55078125</v>
      </c>
      <c r="T98" s="28"/>
      <c r="U98" s="2">
        <v>97</v>
      </c>
      <c r="V98" s="3" t="s">
        <v>1732</v>
      </c>
      <c r="W98" s="2">
        <v>1123</v>
      </c>
      <c r="X98" s="37">
        <f t="shared" si="10"/>
        <v>25.066964285714288</v>
      </c>
      <c r="Y98" s="28"/>
    </row>
    <row r="99" spans="1:25" x14ac:dyDescent="0.2">
      <c r="A99" s="2">
        <v>98</v>
      </c>
      <c r="B99" s="3" t="s">
        <v>2224</v>
      </c>
      <c r="C99" s="2">
        <v>1020</v>
      </c>
      <c r="D99" s="37">
        <f t="shared" si="11"/>
        <v>19.3585120516227</v>
      </c>
      <c r="E99" s="29"/>
      <c r="F99" s="2">
        <v>98</v>
      </c>
      <c r="G99" s="3" t="s">
        <v>999</v>
      </c>
      <c r="H99" s="2">
        <v>885</v>
      </c>
      <c r="I99" s="37">
        <f t="shared" si="7"/>
        <v>18.813775510204081</v>
      </c>
      <c r="J99" s="28"/>
      <c r="K99" s="2">
        <v>98</v>
      </c>
      <c r="L99" s="3" t="s">
        <v>743</v>
      </c>
      <c r="M99" s="2">
        <v>1196</v>
      </c>
      <c r="N99" s="37">
        <f t="shared" si="8"/>
        <v>23.359375</v>
      </c>
      <c r="O99" s="28"/>
      <c r="P99" s="2">
        <v>98</v>
      </c>
      <c r="Q99" s="3" t="s">
        <v>583</v>
      </c>
      <c r="R99" s="2">
        <v>1237</v>
      </c>
      <c r="S99" s="37">
        <f t="shared" si="9"/>
        <v>24.16015625</v>
      </c>
      <c r="T99" s="28"/>
      <c r="U99" s="2">
        <v>98</v>
      </c>
      <c r="V99" s="3" t="s">
        <v>1753</v>
      </c>
      <c r="W99" s="2">
        <v>1116</v>
      </c>
      <c r="X99" s="37">
        <f t="shared" si="10"/>
        <v>24.910714285714285</v>
      </c>
      <c r="Y99" s="28"/>
    </row>
    <row r="100" spans="1:25" x14ac:dyDescent="0.2">
      <c r="A100" s="2">
        <v>99</v>
      </c>
      <c r="B100" s="3" t="s">
        <v>7</v>
      </c>
      <c r="C100" s="2">
        <v>1019</v>
      </c>
      <c r="D100" s="37">
        <f t="shared" si="11"/>
        <v>19.339533118238755</v>
      </c>
      <c r="E100" s="29"/>
      <c r="F100" s="2">
        <v>99</v>
      </c>
      <c r="G100" s="3" t="s">
        <v>1271</v>
      </c>
      <c r="H100" s="2">
        <v>884</v>
      </c>
      <c r="I100" s="37">
        <f t="shared" si="7"/>
        <v>18.792517006802719</v>
      </c>
      <c r="J100" s="28"/>
      <c r="K100" s="2">
        <v>99</v>
      </c>
      <c r="L100" s="3" t="s">
        <v>574</v>
      </c>
      <c r="M100" s="2">
        <v>1186</v>
      </c>
      <c r="N100" s="37">
        <f t="shared" si="8"/>
        <v>23.1640625</v>
      </c>
      <c r="O100" s="28"/>
      <c r="P100" s="2">
        <v>99</v>
      </c>
      <c r="Q100" s="3" t="s">
        <v>2629</v>
      </c>
      <c r="R100" s="2">
        <v>1197</v>
      </c>
      <c r="S100" s="37">
        <f t="shared" si="9"/>
        <v>23.37890625</v>
      </c>
      <c r="T100" s="28"/>
      <c r="U100" s="2">
        <v>99</v>
      </c>
      <c r="V100" s="24" t="s">
        <v>2879</v>
      </c>
      <c r="W100" s="2">
        <v>1114</v>
      </c>
      <c r="X100" s="37">
        <f t="shared" si="10"/>
        <v>24.866071428571431</v>
      </c>
      <c r="Y100" s="28"/>
    </row>
    <row r="101" spans="1:25" x14ac:dyDescent="0.2">
      <c r="A101" s="2">
        <v>100</v>
      </c>
      <c r="B101" s="3" t="s">
        <v>1957</v>
      </c>
      <c r="C101" s="2">
        <v>1016</v>
      </c>
      <c r="D101" s="37">
        <f t="shared" si="11"/>
        <v>19.282596318086924</v>
      </c>
      <c r="E101" s="29"/>
      <c r="F101" s="2">
        <v>100</v>
      </c>
      <c r="G101" s="3" t="s">
        <v>1338</v>
      </c>
      <c r="H101" s="2">
        <v>882</v>
      </c>
      <c r="I101" s="37">
        <f t="shared" si="7"/>
        <v>18.75</v>
      </c>
      <c r="J101" s="28"/>
      <c r="K101" s="2">
        <v>100</v>
      </c>
      <c r="L101" s="3" t="s">
        <v>1414</v>
      </c>
      <c r="M101" s="2">
        <v>1174</v>
      </c>
      <c r="N101" s="37">
        <f t="shared" si="8"/>
        <v>22.9296875</v>
      </c>
      <c r="O101" s="28"/>
      <c r="P101" s="2">
        <v>100</v>
      </c>
      <c r="Q101" s="3" t="s">
        <v>572</v>
      </c>
      <c r="R101" s="2">
        <v>1190</v>
      </c>
      <c r="S101" s="37">
        <f t="shared" si="9"/>
        <v>23.2421875</v>
      </c>
      <c r="T101" s="28"/>
      <c r="U101" s="2">
        <v>100</v>
      </c>
      <c r="V101" s="3" t="s">
        <v>3964</v>
      </c>
      <c r="W101" s="2">
        <v>1101</v>
      </c>
      <c r="X101" s="37">
        <f t="shared" si="10"/>
        <v>24.575892857142854</v>
      </c>
      <c r="Y101" s="28"/>
    </row>
    <row r="102" spans="1:25" x14ac:dyDescent="0.2">
      <c r="A102" s="2">
        <v>101</v>
      </c>
      <c r="B102" s="3" t="s">
        <v>1382</v>
      </c>
      <c r="C102" s="2">
        <v>1015</v>
      </c>
      <c r="D102" s="37">
        <f t="shared" si="11"/>
        <v>19.263617384702979</v>
      </c>
      <c r="E102" s="29"/>
      <c r="F102" s="2">
        <v>101</v>
      </c>
      <c r="G102" s="3" t="s">
        <v>1395</v>
      </c>
      <c r="H102" s="2">
        <v>867</v>
      </c>
      <c r="I102" s="37">
        <f t="shared" si="7"/>
        <v>18.431122448979593</v>
      </c>
      <c r="J102" s="28"/>
      <c r="K102" s="2">
        <v>101</v>
      </c>
      <c r="L102" s="3" t="s">
        <v>349</v>
      </c>
      <c r="M102" s="2">
        <v>1169</v>
      </c>
      <c r="N102" s="37">
        <f t="shared" si="8"/>
        <v>22.83203125</v>
      </c>
      <c r="O102" s="28"/>
      <c r="P102" s="2">
        <v>101</v>
      </c>
      <c r="Q102" s="3" t="s">
        <v>1478</v>
      </c>
      <c r="R102" s="2">
        <v>1156</v>
      </c>
      <c r="S102" s="37">
        <f t="shared" si="9"/>
        <v>22.578125</v>
      </c>
      <c r="T102" s="28"/>
      <c r="U102" s="2">
        <v>101</v>
      </c>
      <c r="V102" s="3" t="s">
        <v>730</v>
      </c>
      <c r="W102" s="2">
        <v>1093</v>
      </c>
      <c r="X102" s="37">
        <f t="shared" si="10"/>
        <v>24.397321428571427</v>
      </c>
      <c r="Y102" s="28"/>
    </row>
    <row r="103" spans="1:25" x14ac:dyDescent="0.2">
      <c r="A103" s="2">
        <v>102</v>
      </c>
      <c r="B103" s="3" t="s">
        <v>2726</v>
      </c>
      <c r="C103" s="2">
        <v>1011</v>
      </c>
      <c r="D103" s="37">
        <f t="shared" si="11"/>
        <v>19.187701651167206</v>
      </c>
      <c r="E103" s="29"/>
      <c r="F103" s="2">
        <v>102</v>
      </c>
      <c r="G103" s="3" t="s">
        <v>1401</v>
      </c>
      <c r="H103" s="2">
        <v>864</v>
      </c>
      <c r="I103" s="37">
        <f t="shared" si="7"/>
        <v>18.367346938775512</v>
      </c>
      <c r="J103" s="28"/>
      <c r="K103" s="2">
        <v>102</v>
      </c>
      <c r="L103" s="3" t="s">
        <v>708</v>
      </c>
      <c r="M103" s="2">
        <v>1162</v>
      </c>
      <c r="N103" s="37">
        <f t="shared" si="8"/>
        <v>22.6953125</v>
      </c>
      <c r="O103" s="28"/>
      <c r="P103" s="2">
        <v>102</v>
      </c>
      <c r="Q103" s="3" t="s">
        <v>2412</v>
      </c>
      <c r="R103" s="2">
        <v>1142</v>
      </c>
      <c r="S103" s="37">
        <f t="shared" si="9"/>
        <v>22.3046875</v>
      </c>
      <c r="T103" s="28"/>
      <c r="U103" s="2">
        <v>102</v>
      </c>
      <c r="V103" s="24" t="s">
        <v>2865</v>
      </c>
      <c r="W103" s="2">
        <v>1090</v>
      </c>
      <c r="X103" s="37">
        <f t="shared" si="10"/>
        <v>24.330357142857142</v>
      </c>
      <c r="Y103" s="28"/>
    </row>
    <row r="104" spans="1:25" x14ac:dyDescent="0.2">
      <c r="A104" s="2">
        <v>103</v>
      </c>
      <c r="B104" s="3" t="s">
        <v>321</v>
      </c>
      <c r="C104" s="2">
        <v>1007</v>
      </c>
      <c r="D104" s="37">
        <f t="shared" si="11"/>
        <v>19.11178591763143</v>
      </c>
      <c r="E104" s="29"/>
      <c r="F104" s="2">
        <v>103</v>
      </c>
      <c r="G104" s="3" t="s">
        <v>372</v>
      </c>
      <c r="H104" s="2">
        <v>862</v>
      </c>
      <c r="I104" s="37">
        <f t="shared" si="7"/>
        <v>18.32482993197279</v>
      </c>
      <c r="J104" s="28"/>
      <c r="K104" s="2">
        <v>103</v>
      </c>
      <c r="L104" s="3" t="s">
        <v>230</v>
      </c>
      <c r="M104" s="2">
        <v>1157</v>
      </c>
      <c r="N104" s="37">
        <f t="shared" si="8"/>
        <v>22.59765625</v>
      </c>
      <c r="O104" s="28"/>
      <c r="P104" s="2">
        <v>103</v>
      </c>
      <c r="Q104" s="3" t="s">
        <v>1545</v>
      </c>
      <c r="R104" s="2">
        <v>1118</v>
      </c>
      <c r="S104" s="37">
        <f t="shared" si="9"/>
        <v>21.8359375</v>
      </c>
      <c r="T104" s="28"/>
      <c r="U104" s="2">
        <v>103</v>
      </c>
      <c r="V104" s="3" t="s">
        <v>736</v>
      </c>
      <c r="W104" s="2">
        <v>1082</v>
      </c>
      <c r="X104" s="37">
        <f t="shared" si="10"/>
        <v>24.151785714285715</v>
      </c>
      <c r="Y104" s="28"/>
    </row>
    <row r="105" spans="1:25" x14ac:dyDescent="0.2">
      <c r="A105" s="2">
        <v>104</v>
      </c>
      <c r="B105" s="3" t="s">
        <v>897</v>
      </c>
      <c r="C105" s="2">
        <v>975</v>
      </c>
      <c r="D105" s="37">
        <f t="shared" si="11"/>
        <v>18.504460049345226</v>
      </c>
      <c r="E105" s="29"/>
      <c r="F105" s="2">
        <v>104</v>
      </c>
      <c r="G105" s="3" t="s">
        <v>1059</v>
      </c>
      <c r="H105" s="2">
        <v>858</v>
      </c>
      <c r="I105" s="37">
        <f t="shared" si="7"/>
        <v>18.239795918367346</v>
      </c>
      <c r="J105" s="28"/>
      <c r="K105" s="2">
        <v>104</v>
      </c>
      <c r="L105" s="3" t="s">
        <v>980</v>
      </c>
      <c r="M105" s="2">
        <v>1151</v>
      </c>
      <c r="N105" s="37">
        <f t="shared" si="8"/>
        <v>22.48046875</v>
      </c>
      <c r="O105" s="28"/>
      <c r="P105" s="2">
        <v>104</v>
      </c>
      <c r="Q105" s="3" t="s">
        <v>793</v>
      </c>
      <c r="R105" s="2">
        <v>1083</v>
      </c>
      <c r="S105" s="37">
        <f t="shared" si="9"/>
        <v>21.15234375</v>
      </c>
      <c r="T105" s="28"/>
      <c r="U105" s="2">
        <v>104</v>
      </c>
      <c r="V105" s="3" t="s">
        <v>1543</v>
      </c>
      <c r="W105" s="2">
        <v>1078</v>
      </c>
      <c r="X105" s="37">
        <f t="shared" si="10"/>
        <v>24.0625</v>
      </c>
      <c r="Y105" s="28"/>
    </row>
    <row r="106" spans="1:25" x14ac:dyDescent="0.2">
      <c r="A106" s="2">
        <v>105</v>
      </c>
      <c r="B106" s="3" t="s">
        <v>1809</v>
      </c>
      <c r="C106" s="2">
        <v>973</v>
      </c>
      <c r="D106" s="37">
        <f t="shared" si="11"/>
        <v>18.46650218257734</v>
      </c>
      <c r="E106" s="29"/>
      <c r="F106" s="2">
        <v>105</v>
      </c>
      <c r="G106" s="3" t="s">
        <v>2301</v>
      </c>
      <c r="H106" s="2">
        <v>857</v>
      </c>
      <c r="I106" s="37">
        <f t="shared" si="7"/>
        <v>18.218537414965986</v>
      </c>
      <c r="J106" s="28"/>
      <c r="K106" s="2">
        <v>105</v>
      </c>
      <c r="L106" s="3" t="s">
        <v>741</v>
      </c>
      <c r="M106" s="2">
        <v>1141</v>
      </c>
      <c r="N106" s="37">
        <f t="shared" si="8"/>
        <v>22.28515625</v>
      </c>
      <c r="O106" s="28"/>
      <c r="P106" s="2">
        <v>105</v>
      </c>
      <c r="Q106" s="3" t="s">
        <v>1226</v>
      </c>
      <c r="R106" s="2">
        <v>1077</v>
      </c>
      <c r="S106" s="37">
        <f t="shared" si="9"/>
        <v>21.03515625</v>
      </c>
      <c r="T106" s="28"/>
      <c r="U106" s="2">
        <v>105</v>
      </c>
      <c r="V106" s="24" t="s">
        <v>2862</v>
      </c>
      <c r="W106" s="2">
        <v>1075</v>
      </c>
      <c r="X106" s="37">
        <f t="shared" si="10"/>
        <v>23.995535714285715</v>
      </c>
      <c r="Y106" s="28"/>
    </row>
    <row r="107" spans="1:25" x14ac:dyDescent="0.2">
      <c r="A107" s="2">
        <v>106</v>
      </c>
      <c r="B107" s="3" t="s">
        <v>813</v>
      </c>
      <c r="C107" s="2">
        <v>955</v>
      </c>
      <c r="D107" s="37">
        <f t="shared" si="11"/>
        <v>18.124881381666352</v>
      </c>
      <c r="E107" s="29"/>
      <c r="F107" s="2">
        <v>106</v>
      </c>
      <c r="G107" s="3" t="s">
        <v>916</v>
      </c>
      <c r="H107" s="2">
        <v>857</v>
      </c>
      <c r="I107" s="37">
        <f t="shared" si="7"/>
        <v>18.218537414965986</v>
      </c>
      <c r="J107" s="28"/>
      <c r="K107" s="2">
        <v>106</v>
      </c>
      <c r="L107" s="3" t="s">
        <v>833</v>
      </c>
      <c r="M107" s="2">
        <v>1127</v>
      </c>
      <c r="N107" s="37">
        <f t="shared" si="8"/>
        <v>22.01171875</v>
      </c>
      <c r="O107" s="28"/>
      <c r="P107" s="2">
        <v>106</v>
      </c>
      <c r="Q107" s="3" t="s">
        <v>2105</v>
      </c>
      <c r="R107" s="2">
        <v>1065</v>
      </c>
      <c r="S107" s="37">
        <f t="shared" si="9"/>
        <v>20.80078125</v>
      </c>
      <c r="T107" s="28"/>
      <c r="U107" s="2">
        <v>106</v>
      </c>
      <c r="V107" s="3" t="s">
        <v>2622</v>
      </c>
      <c r="W107" s="2">
        <v>1071</v>
      </c>
      <c r="X107" s="37">
        <f t="shared" si="10"/>
        <v>23.90625</v>
      </c>
      <c r="Y107" s="28"/>
    </row>
    <row r="108" spans="1:25" x14ac:dyDescent="0.2">
      <c r="A108" s="2">
        <v>107</v>
      </c>
      <c r="B108" s="24" t="s">
        <v>2820</v>
      </c>
      <c r="C108" s="2">
        <v>950</v>
      </c>
      <c r="D108" s="37">
        <f t="shared" si="11"/>
        <v>18.029986714746631</v>
      </c>
      <c r="E108" s="29"/>
      <c r="F108" s="2">
        <v>107</v>
      </c>
      <c r="G108" s="3" t="s">
        <v>1738</v>
      </c>
      <c r="H108" s="2">
        <v>854</v>
      </c>
      <c r="I108" s="37">
        <f t="shared" si="7"/>
        <v>18.154761904761905</v>
      </c>
      <c r="J108" s="28"/>
      <c r="K108" s="2">
        <v>107</v>
      </c>
      <c r="L108" s="3" t="s">
        <v>842</v>
      </c>
      <c r="M108" s="2">
        <v>1120</v>
      </c>
      <c r="N108" s="37">
        <f t="shared" si="8"/>
        <v>21.875</v>
      </c>
      <c r="O108" s="28"/>
      <c r="P108" s="2">
        <v>107</v>
      </c>
      <c r="Q108" s="3" t="s">
        <v>595</v>
      </c>
      <c r="R108" s="2">
        <v>1051</v>
      </c>
      <c r="S108" s="37">
        <f t="shared" si="9"/>
        <v>20.52734375</v>
      </c>
      <c r="T108" s="28"/>
      <c r="U108" s="2">
        <v>107</v>
      </c>
      <c r="V108" s="24" t="s">
        <v>3992</v>
      </c>
      <c r="W108" s="2">
        <v>1068</v>
      </c>
      <c r="X108" s="37">
        <f t="shared" si="10"/>
        <v>23.839285714285715</v>
      </c>
      <c r="Y108" s="28"/>
    </row>
    <row r="109" spans="1:25" x14ac:dyDescent="0.2">
      <c r="A109" s="2">
        <v>108</v>
      </c>
      <c r="B109" s="24" t="s">
        <v>2803</v>
      </c>
      <c r="C109" s="2">
        <v>942</v>
      </c>
      <c r="D109" s="37">
        <f t="shared" si="11"/>
        <v>17.878155247675082</v>
      </c>
      <c r="E109" s="29"/>
      <c r="F109" s="2">
        <v>108</v>
      </c>
      <c r="G109" s="3" t="s">
        <v>1672</v>
      </c>
      <c r="H109" s="2">
        <v>848</v>
      </c>
      <c r="I109" s="37">
        <f t="shared" si="7"/>
        <v>18.027210884353742</v>
      </c>
      <c r="J109" s="28"/>
      <c r="K109" s="2">
        <v>108</v>
      </c>
      <c r="L109" s="3" t="s">
        <v>1894</v>
      </c>
      <c r="M109" s="2">
        <v>1109</v>
      </c>
      <c r="N109" s="37">
        <f t="shared" si="8"/>
        <v>21.66015625</v>
      </c>
      <c r="O109" s="28"/>
      <c r="P109" s="2">
        <v>108</v>
      </c>
      <c r="Q109" s="3" t="s">
        <v>2012</v>
      </c>
      <c r="R109" s="2">
        <v>1049</v>
      </c>
      <c r="S109" s="37">
        <f t="shared" si="9"/>
        <v>20.48828125</v>
      </c>
      <c r="T109" s="28"/>
      <c r="U109" s="2">
        <v>108</v>
      </c>
      <c r="V109" s="3" t="s">
        <v>1259</v>
      </c>
      <c r="W109" s="2">
        <v>1048</v>
      </c>
      <c r="X109" s="37">
        <f t="shared" si="10"/>
        <v>23.392857142857142</v>
      </c>
      <c r="Y109" s="28"/>
    </row>
    <row r="110" spans="1:25" x14ac:dyDescent="0.2">
      <c r="A110" s="2">
        <v>109</v>
      </c>
      <c r="B110" s="24" t="s">
        <v>2900</v>
      </c>
      <c r="C110" s="2">
        <v>905</v>
      </c>
      <c r="D110" s="37">
        <f t="shared" si="11"/>
        <v>17.175934712469161</v>
      </c>
      <c r="E110" s="29"/>
      <c r="F110" s="2">
        <v>109</v>
      </c>
      <c r="G110" s="3" t="s">
        <v>1879</v>
      </c>
      <c r="H110" s="2">
        <v>847</v>
      </c>
      <c r="I110" s="37">
        <f t="shared" si="7"/>
        <v>18.00595238095238</v>
      </c>
      <c r="J110" s="28"/>
      <c r="K110" s="2">
        <v>109</v>
      </c>
      <c r="L110" s="3" t="s">
        <v>811</v>
      </c>
      <c r="M110" s="2">
        <v>1107</v>
      </c>
      <c r="N110" s="37">
        <f t="shared" si="8"/>
        <v>21.62109375</v>
      </c>
      <c r="O110" s="28"/>
      <c r="P110" s="2">
        <v>109</v>
      </c>
      <c r="Q110" s="3" t="s">
        <v>2013</v>
      </c>
      <c r="R110" s="2">
        <v>1027</v>
      </c>
      <c r="S110" s="37">
        <f t="shared" si="9"/>
        <v>20.05859375</v>
      </c>
      <c r="T110" s="28"/>
      <c r="U110" s="2">
        <v>109</v>
      </c>
      <c r="V110" s="3" t="s">
        <v>3938</v>
      </c>
      <c r="W110" s="2">
        <v>1047</v>
      </c>
      <c r="X110" s="37">
        <f t="shared" si="10"/>
        <v>23.370535714285715</v>
      </c>
      <c r="Y110" s="28"/>
    </row>
    <row r="111" spans="1:25" x14ac:dyDescent="0.2">
      <c r="A111" s="2">
        <v>110</v>
      </c>
      <c r="B111" s="24" t="s">
        <v>3179</v>
      </c>
      <c r="C111" s="2">
        <v>897</v>
      </c>
      <c r="D111" s="37">
        <f t="shared" si="11"/>
        <v>17.024103245397608</v>
      </c>
      <c r="E111" s="29"/>
      <c r="F111" s="2">
        <v>110</v>
      </c>
      <c r="G111" s="3" t="s">
        <v>1144</v>
      </c>
      <c r="H111" s="2">
        <v>843</v>
      </c>
      <c r="I111" s="37">
        <f t="shared" si="7"/>
        <v>17.920918367346939</v>
      </c>
      <c r="J111" s="28"/>
      <c r="K111" s="2">
        <v>110</v>
      </c>
      <c r="L111" s="3" t="s">
        <v>158</v>
      </c>
      <c r="M111" s="2">
        <v>1093</v>
      </c>
      <c r="N111" s="37">
        <f t="shared" si="8"/>
        <v>21.34765625</v>
      </c>
      <c r="O111" s="28"/>
      <c r="P111" s="2">
        <v>110</v>
      </c>
      <c r="Q111" s="3" t="s">
        <v>2116</v>
      </c>
      <c r="R111" s="2">
        <v>1020</v>
      </c>
      <c r="S111" s="37">
        <f t="shared" si="9"/>
        <v>19.921875</v>
      </c>
      <c r="T111" s="28"/>
      <c r="U111" s="2">
        <v>110</v>
      </c>
      <c r="V111" s="3" t="s">
        <v>581</v>
      </c>
      <c r="W111" s="2">
        <v>1018</v>
      </c>
      <c r="X111" s="37">
        <f t="shared" si="10"/>
        <v>22.723214285714285</v>
      </c>
      <c r="Y111" s="28"/>
    </row>
    <row r="112" spans="1:25" x14ac:dyDescent="0.2">
      <c r="A112" s="2">
        <v>111</v>
      </c>
      <c r="B112" s="3" t="s">
        <v>1993</v>
      </c>
      <c r="C112" s="2">
        <v>897</v>
      </c>
      <c r="D112" s="37">
        <f t="shared" si="11"/>
        <v>17.024103245397608</v>
      </c>
      <c r="E112" s="29"/>
      <c r="F112" s="2">
        <v>111</v>
      </c>
      <c r="G112" s="3" t="s">
        <v>932</v>
      </c>
      <c r="H112" s="2">
        <v>841</v>
      </c>
      <c r="I112" s="37">
        <f t="shared" si="7"/>
        <v>17.87840136054422</v>
      </c>
      <c r="J112" s="28"/>
      <c r="K112" s="2">
        <v>111</v>
      </c>
      <c r="L112" s="3" t="s">
        <v>979</v>
      </c>
      <c r="M112" s="2">
        <v>1066</v>
      </c>
      <c r="N112" s="37">
        <f t="shared" si="8"/>
        <v>20.8203125</v>
      </c>
      <c r="O112" s="28"/>
      <c r="P112" s="2">
        <v>111</v>
      </c>
      <c r="Q112" s="3" t="s">
        <v>1414</v>
      </c>
      <c r="R112" s="2">
        <v>1017</v>
      </c>
      <c r="S112" s="37">
        <f t="shared" si="9"/>
        <v>19.86328125</v>
      </c>
      <c r="T112" s="28"/>
      <c r="U112" s="2">
        <v>111</v>
      </c>
      <c r="V112" s="3" t="s">
        <v>1253</v>
      </c>
      <c r="W112" s="2">
        <v>1013</v>
      </c>
      <c r="X112" s="37">
        <f t="shared" si="10"/>
        <v>22.611607142857142</v>
      </c>
      <c r="Y112" s="28"/>
    </row>
    <row r="113" spans="1:25" x14ac:dyDescent="0.2">
      <c r="A113" s="2">
        <v>112</v>
      </c>
      <c r="B113" s="3" t="s">
        <v>2873</v>
      </c>
      <c r="C113" s="2">
        <v>887</v>
      </c>
      <c r="D113" s="37">
        <f t="shared" si="11"/>
        <v>16.834313911558173</v>
      </c>
      <c r="E113" s="29"/>
      <c r="F113" s="2">
        <v>112</v>
      </c>
      <c r="G113" s="3" t="s">
        <v>1884</v>
      </c>
      <c r="H113" s="2">
        <v>840</v>
      </c>
      <c r="I113" s="37">
        <f t="shared" si="7"/>
        <v>17.857142857142858</v>
      </c>
      <c r="J113" s="28"/>
      <c r="K113" s="2">
        <v>112</v>
      </c>
      <c r="L113" s="3" t="s">
        <v>374</v>
      </c>
      <c r="M113" s="2">
        <v>1040</v>
      </c>
      <c r="N113" s="37">
        <f t="shared" si="8"/>
        <v>20.3125</v>
      </c>
      <c r="O113" s="28"/>
      <c r="P113" s="2">
        <v>112</v>
      </c>
      <c r="Q113" s="3" t="s">
        <v>1695</v>
      </c>
      <c r="R113" s="2">
        <v>1017</v>
      </c>
      <c r="S113" s="37">
        <f t="shared" si="9"/>
        <v>19.86328125</v>
      </c>
      <c r="T113" s="28"/>
      <c r="U113" s="2">
        <v>112</v>
      </c>
      <c r="V113" s="3" t="s">
        <v>1573</v>
      </c>
      <c r="W113" s="2">
        <v>942</v>
      </c>
      <c r="X113" s="37">
        <f t="shared" si="10"/>
        <v>21.026785714285715</v>
      </c>
      <c r="Y113" s="28"/>
    </row>
    <row r="114" spans="1:25" x14ac:dyDescent="0.2">
      <c r="A114" s="2">
        <v>113</v>
      </c>
      <c r="B114" s="24" t="s">
        <v>2824</v>
      </c>
      <c r="C114" s="2">
        <v>873</v>
      </c>
      <c r="D114" s="37">
        <f t="shared" si="11"/>
        <v>16.568608844182958</v>
      </c>
      <c r="E114" s="29"/>
      <c r="F114" s="2">
        <v>113</v>
      </c>
      <c r="G114" s="3" t="s">
        <v>2311</v>
      </c>
      <c r="H114" s="2">
        <v>824</v>
      </c>
      <c r="I114" s="37">
        <f t="shared" si="7"/>
        <v>17.517006802721088</v>
      </c>
      <c r="J114" s="28"/>
      <c r="K114" s="2">
        <v>113</v>
      </c>
      <c r="L114" s="3" t="s">
        <v>2658</v>
      </c>
      <c r="M114" s="2">
        <v>1038</v>
      </c>
      <c r="N114" s="37">
        <f t="shared" si="8"/>
        <v>20.2734375</v>
      </c>
      <c r="O114" s="28"/>
      <c r="P114" s="2">
        <v>113</v>
      </c>
      <c r="Q114" s="3" t="s">
        <v>1249</v>
      </c>
      <c r="R114" s="2">
        <v>983</v>
      </c>
      <c r="S114" s="37">
        <f t="shared" si="9"/>
        <v>19.19921875</v>
      </c>
      <c r="T114" s="28"/>
      <c r="U114" s="2">
        <v>113</v>
      </c>
      <c r="V114" s="3" t="s">
        <v>272</v>
      </c>
      <c r="W114" s="2">
        <v>933</v>
      </c>
      <c r="X114" s="37">
        <f t="shared" si="10"/>
        <v>20.825892857142858</v>
      </c>
      <c r="Y114" s="28"/>
    </row>
    <row r="115" spans="1:25" x14ac:dyDescent="0.2">
      <c r="A115" s="2">
        <v>114</v>
      </c>
      <c r="B115" s="3" t="s">
        <v>1790</v>
      </c>
      <c r="C115" s="2">
        <v>869</v>
      </c>
      <c r="D115" s="37">
        <f t="shared" si="11"/>
        <v>16.492693110647181</v>
      </c>
      <c r="E115" s="29"/>
      <c r="F115" s="2">
        <v>114</v>
      </c>
      <c r="G115" s="3" t="s">
        <v>833</v>
      </c>
      <c r="H115" s="2">
        <v>823</v>
      </c>
      <c r="I115" s="37">
        <f t="shared" si="7"/>
        <v>17.495748299319729</v>
      </c>
      <c r="J115" s="28"/>
      <c r="K115" s="2">
        <v>114</v>
      </c>
      <c r="L115" s="3" t="s">
        <v>575</v>
      </c>
      <c r="M115" s="2">
        <v>1032</v>
      </c>
      <c r="N115" s="37">
        <f t="shared" si="8"/>
        <v>20.15625</v>
      </c>
      <c r="O115" s="28"/>
      <c r="P115" s="2">
        <v>114</v>
      </c>
      <c r="Q115" s="3" t="s">
        <v>1868</v>
      </c>
      <c r="R115" s="2">
        <v>978</v>
      </c>
      <c r="S115" s="37">
        <f t="shared" si="9"/>
        <v>19.1015625</v>
      </c>
      <c r="T115" s="28"/>
      <c r="U115" s="2">
        <v>114</v>
      </c>
      <c r="V115" s="3" t="s">
        <v>275</v>
      </c>
      <c r="W115" s="2">
        <v>932</v>
      </c>
      <c r="X115" s="37">
        <f t="shared" si="10"/>
        <v>20.803571428571431</v>
      </c>
      <c r="Y115" s="28"/>
    </row>
    <row r="116" spans="1:25" x14ac:dyDescent="0.2">
      <c r="A116" s="30">
        <v>115</v>
      </c>
      <c r="B116" s="3" t="s">
        <v>1803</v>
      </c>
      <c r="C116" s="2">
        <v>866</v>
      </c>
      <c r="D116" s="37">
        <f t="shared" si="11"/>
        <v>16.43575631049535</v>
      </c>
      <c r="E116" s="29"/>
      <c r="F116" s="2">
        <v>115</v>
      </c>
      <c r="G116" s="3" t="s">
        <v>933</v>
      </c>
      <c r="H116" s="2">
        <v>822</v>
      </c>
      <c r="I116" s="37">
        <f t="shared" si="7"/>
        <v>17.47448979591837</v>
      </c>
      <c r="J116" s="28"/>
      <c r="K116" s="2">
        <v>115</v>
      </c>
      <c r="L116" s="3" t="s">
        <v>315</v>
      </c>
      <c r="M116" s="2">
        <v>1017</v>
      </c>
      <c r="N116" s="37">
        <f t="shared" si="8"/>
        <v>19.86328125</v>
      </c>
      <c r="O116" s="28"/>
      <c r="P116" s="2">
        <v>115</v>
      </c>
      <c r="Q116" s="3" t="s">
        <v>2516</v>
      </c>
      <c r="R116" s="2">
        <v>972</v>
      </c>
      <c r="S116" s="37">
        <f t="shared" si="9"/>
        <v>18.984375</v>
      </c>
      <c r="T116" s="28"/>
      <c r="U116" s="2">
        <v>115</v>
      </c>
      <c r="V116" s="24" t="s">
        <v>3774</v>
      </c>
      <c r="W116" s="2">
        <v>926</v>
      </c>
      <c r="X116" s="37">
        <f t="shared" si="10"/>
        <v>20.669642857142854</v>
      </c>
      <c r="Y116" s="28"/>
    </row>
    <row r="117" spans="1:25" x14ac:dyDescent="0.2">
      <c r="A117" s="2">
        <v>116</v>
      </c>
      <c r="B117" s="3" t="s">
        <v>2400</v>
      </c>
      <c r="C117" s="2">
        <v>863</v>
      </c>
      <c r="D117" s="37">
        <f t="shared" si="11"/>
        <v>16.378819510343519</v>
      </c>
      <c r="E117" s="29"/>
      <c r="F117" s="2">
        <v>116</v>
      </c>
      <c r="G117" s="3" t="s">
        <v>589</v>
      </c>
      <c r="H117" s="2">
        <v>820</v>
      </c>
      <c r="I117" s="37">
        <f t="shared" si="7"/>
        <v>17.431972789115648</v>
      </c>
      <c r="J117" s="28"/>
      <c r="K117" s="2">
        <v>116</v>
      </c>
      <c r="L117" s="3" t="s">
        <v>2536</v>
      </c>
      <c r="M117" s="2">
        <v>1016</v>
      </c>
      <c r="N117" s="37">
        <f t="shared" si="8"/>
        <v>19.84375</v>
      </c>
      <c r="O117" s="28"/>
      <c r="P117" s="2">
        <v>116</v>
      </c>
      <c r="Q117" s="3" t="s">
        <v>1578</v>
      </c>
      <c r="R117" s="2">
        <v>964</v>
      </c>
      <c r="S117" s="37">
        <f t="shared" si="9"/>
        <v>18.828125</v>
      </c>
      <c r="T117" s="28"/>
      <c r="U117" s="2">
        <v>116</v>
      </c>
      <c r="V117" s="3" t="s">
        <v>2368</v>
      </c>
      <c r="W117" s="2">
        <v>920</v>
      </c>
      <c r="X117" s="37">
        <f t="shared" si="10"/>
        <v>20.535714285714285</v>
      </c>
      <c r="Y117" s="28"/>
    </row>
    <row r="118" spans="1:25" x14ac:dyDescent="0.2">
      <c r="A118" s="2">
        <v>117</v>
      </c>
      <c r="B118" s="3" t="s">
        <v>1847</v>
      </c>
      <c r="C118" s="2">
        <v>862</v>
      </c>
      <c r="D118" s="37">
        <f t="shared" si="11"/>
        <v>16.359840576959577</v>
      </c>
      <c r="E118" s="29"/>
      <c r="F118" s="2">
        <v>117</v>
      </c>
      <c r="G118" s="3" t="s">
        <v>362</v>
      </c>
      <c r="H118" s="2">
        <v>819</v>
      </c>
      <c r="I118" s="37">
        <f t="shared" si="7"/>
        <v>17.410714285714285</v>
      </c>
      <c r="J118" s="28"/>
      <c r="K118" s="2">
        <v>117</v>
      </c>
      <c r="L118" s="3" t="s">
        <v>262</v>
      </c>
      <c r="M118" s="2">
        <v>1013</v>
      </c>
      <c r="N118" s="37">
        <f t="shared" si="8"/>
        <v>19.78515625</v>
      </c>
      <c r="O118" s="28"/>
      <c r="P118" s="2">
        <v>117</v>
      </c>
      <c r="Q118" s="3" t="s">
        <v>1520</v>
      </c>
      <c r="R118" s="2">
        <v>962</v>
      </c>
      <c r="S118" s="37">
        <f t="shared" si="9"/>
        <v>18.7890625</v>
      </c>
      <c r="T118" s="28"/>
      <c r="U118" s="2">
        <v>117</v>
      </c>
      <c r="V118" s="3" t="s">
        <v>4010</v>
      </c>
      <c r="W118" s="2">
        <v>916</v>
      </c>
      <c r="X118" s="37">
        <f t="shared" si="10"/>
        <v>20.446428571428569</v>
      </c>
      <c r="Y118" s="28"/>
    </row>
    <row r="119" spans="1:25" x14ac:dyDescent="0.2">
      <c r="A119" s="2">
        <v>118</v>
      </c>
      <c r="B119" s="3" t="s">
        <v>2543</v>
      </c>
      <c r="C119" s="2">
        <v>858</v>
      </c>
      <c r="D119" s="37">
        <f t="shared" si="11"/>
        <v>16.283924843423801</v>
      </c>
      <c r="E119" s="29"/>
      <c r="F119" s="2">
        <v>118</v>
      </c>
      <c r="G119" s="3" t="s">
        <v>2556</v>
      </c>
      <c r="H119" s="2">
        <v>817</v>
      </c>
      <c r="I119" s="37">
        <f t="shared" si="7"/>
        <v>17.368197278911566</v>
      </c>
      <c r="J119" s="28"/>
      <c r="K119" s="2">
        <v>118</v>
      </c>
      <c r="L119" s="3" t="s">
        <v>590</v>
      </c>
      <c r="M119" s="2">
        <v>994</v>
      </c>
      <c r="N119" s="37">
        <f t="shared" si="8"/>
        <v>19.4140625</v>
      </c>
      <c r="O119" s="28"/>
      <c r="P119" s="2">
        <v>118</v>
      </c>
      <c r="Q119" s="3" t="s">
        <v>2123</v>
      </c>
      <c r="R119" s="2">
        <v>948</v>
      </c>
      <c r="S119" s="37">
        <f t="shared" si="9"/>
        <v>18.515625</v>
      </c>
      <c r="T119" s="28"/>
      <c r="U119" s="2">
        <v>118</v>
      </c>
      <c r="V119" s="24" t="s">
        <v>3329</v>
      </c>
      <c r="W119" s="2">
        <v>912</v>
      </c>
      <c r="X119" s="37">
        <f t="shared" si="10"/>
        <v>20.357142857142858</v>
      </c>
      <c r="Y119" s="28"/>
    </row>
    <row r="120" spans="1:25" x14ac:dyDescent="0.2">
      <c r="A120" s="2">
        <v>119</v>
      </c>
      <c r="B120" s="3" t="s">
        <v>2540</v>
      </c>
      <c r="C120" s="2">
        <v>835</v>
      </c>
      <c r="D120" s="37">
        <f t="shared" si="11"/>
        <v>15.847409375593092</v>
      </c>
      <c r="E120" s="29"/>
      <c r="F120" s="2">
        <v>119</v>
      </c>
      <c r="G120" s="3" t="s">
        <v>1681</v>
      </c>
      <c r="H120" s="2">
        <v>813</v>
      </c>
      <c r="I120" s="37">
        <f t="shared" si="7"/>
        <v>17.283163265306122</v>
      </c>
      <c r="J120" s="28"/>
      <c r="K120" s="2">
        <v>119</v>
      </c>
      <c r="L120" s="3" t="s">
        <v>2440</v>
      </c>
      <c r="M120" s="2">
        <v>987</v>
      </c>
      <c r="N120" s="37">
        <f t="shared" si="8"/>
        <v>19.27734375</v>
      </c>
      <c r="O120" s="28"/>
      <c r="P120" s="2">
        <v>119</v>
      </c>
      <c r="Q120" s="3" t="s">
        <v>2646</v>
      </c>
      <c r="R120" s="2">
        <v>923</v>
      </c>
      <c r="S120" s="37">
        <f t="shared" si="9"/>
        <v>18.02734375</v>
      </c>
      <c r="T120" s="28"/>
      <c r="U120" s="2">
        <v>119</v>
      </c>
      <c r="V120" s="3" t="s">
        <v>1329</v>
      </c>
      <c r="W120" s="2">
        <v>896</v>
      </c>
      <c r="X120" s="37">
        <f t="shared" si="10"/>
        <v>20</v>
      </c>
      <c r="Y120" s="28"/>
    </row>
    <row r="121" spans="1:25" x14ac:dyDescent="0.2">
      <c r="A121" s="2">
        <v>120</v>
      </c>
      <c r="B121" s="24" t="s">
        <v>2828</v>
      </c>
      <c r="C121" s="2">
        <v>822</v>
      </c>
      <c r="D121" s="37">
        <f t="shared" si="11"/>
        <v>15.600683241601823</v>
      </c>
      <c r="E121" s="29"/>
      <c r="F121" s="2">
        <v>120</v>
      </c>
      <c r="G121" s="3" t="s">
        <v>1130</v>
      </c>
      <c r="H121" s="2">
        <v>812</v>
      </c>
      <c r="I121" s="37">
        <f t="shared" si="7"/>
        <v>17.261904761904763</v>
      </c>
      <c r="J121" s="28"/>
      <c r="K121" s="2">
        <v>120</v>
      </c>
      <c r="L121" s="3" t="s">
        <v>858</v>
      </c>
      <c r="M121" s="2">
        <v>986</v>
      </c>
      <c r="N121" s="37">
        <f t="shared" si="8"/>
        <v>19.2578125</v>
      </c>
      <c r="O121" s="28"/>
      <c r="P121" s="2">
        <v>120</v>
      </c>
      <c r="Q121" s="3" t="s">
        <v>1674</v>
      </c>
      <c r="R121" s="2">
        <v>916</v>
      </c>
      <c r="S121" s="37">
        <f t="shared" si="9"/>
        <v>17.890625</v>
      </c>
      <c r="T121" s="28"/>
      <c r="U121" s="2">
        <v>120</v>
      </c>
      <c r="V121" s="3" t="s">
        <v>1223</v>
      </c>
      <c r="W121" s="2">
        <v>895</v>
      </c>
      <c r="X121" s="37">
        <f t="shared" si="10"/>
        <v>19.977678571428573</v>
      </c>
      <c r="Y121" s="28"/>
    </row>
    <row r="122" spans="1:25" x14ac:dyDescent="0.2">
      <c r="A122" s="2">
        <v>121</v>
      </c>
      <c r="B122" s="3" t="s">
        <v>691</v>
      </c>
      <c r="C122" s="2">
        <v>818</v>
      </c>
      <c r="D122" s="37">
        <f t="shared" si="11"/>
        <v>15.524767508066047</v>
      </c>
      <c r="E122" s="29"/>
      <c r="F122" s="2">
        <v>121</v>
      </c>
      <c r="G122" s="3" t="s">
        <v>1279</v>
      </c>
      <c r="H122" s="2">
        <v>806</v>
      </c>
      <c r="I122" s="37">
        <f t="shared" si="7"/>
        <v>17.1343537414966</v>
      </c>
      <c r="J122" s="28"/>
      <c r="K122" s="2">
        <v>121</v>
      </c>
      <c r="L122" s="3" t="s">
        <v>416</v>
      </c>
      <c r="M122" s="2">
        <v>982</v>
      </c>
      <c r="N122" s="37">
        <f t="shared" si="8"/>
        <v>19.1796875</v>
      </c>
      <c r="O122" s="28"/>
      <c r="P122" s="2">
        <v>121</v>
      </c>
      <c r="Q122" s="3" t="s">
        <v>2512</v>
      </c>
      <c r="R122" s="2">
        <v>914</v>
      </c>
      <c r="S122" s="37">
        <f t="shared" si="9"/>
        <v>17.8515625</v>
      </c>
      <c r="T122" s="28"/>
      <c r="U122" s="2">
        <v>121</v>
      </c>
      <c r="V122" s="24" t="s">
        <v>1330</v>
      </c>
      <c r="W122" s="2">
        <v>891</v>
      </c>
      <c r="X122" s="37">
        <f t="shared" si="10"/>
        <v>19.888392857142854</v>
      </c>
      <c r="Y122" s="28"/>
    </row>
    <row r="123" spans="1:25" x14ac:dyDescent="0.2">
      <c r="A123" s="2">
        <v>122</v>
      </c>
      <c r="B123" s="24" t="s">
        <v>2776</v>
      </c>
      <c r="C123" s="2">
        <v>811</v>
      </c>
      <c r="D123" s="37">
        <f t="shared" si="11"/>
        <v>15.391914974378441</v>
      </c>
      <c r="E123" s="29"/>
      <c r="F123" s="2">
        <v>122</v>
      </c>
      <c r="G123" s="3" t="s">
        <v>1131</v>
      </c>
      <c r="H123" s="2">
        <v>803</v>
      </c>
      <c r="I123" s="37">
        <f t="shared" si="7"/>
        <v>17.070578231292515</v>
      </c>
      <c r="J123" s="28"/>
      <c r="K123" s="2">
        <v>122</v>
      </c>
      <c r="L123" s="3" t="s">
        <v>225</v>
      </c>
      <c r="M123" s="2">
        <v>974</v>
      </c>
      <c r="N123" s="37">
        <f t="shared" si="8"/>
        <v>19.0234375</v>
      </c>
      <c r="O123" s="28"/>
      <c r="P123" s="2">
        <v>122</v>
      </c>
      <c r="Q123" s="3" t="s">
        <v>2526</v>
      </c>
      <c r="R123" s="2">
        <v>914</v>
      </c>
      <c r="S123" s="37">
        <f t="shared" si="9"/>
        <v>17.8515625</v>
      </c>
      <c r="T123" s="28"/>
      <c r="U123" s="2">
        <v>122</v>
      </c>
      <c r="V123" s="3" t="s">
        <v>2743</v>
      </c>
      <c r="W123" s="2">
        <v>889</v>
      </c>
      <c r="X123" s="37">
        <f t="shared" si="10"/>
        <v>19.84375</v>
      </c>
      <c r="Y123" s="28"/>
    </row>
    <row r="124" spans="1:25" x14ac:dyDescent="0.2">
      <c r="A124" s="2">
        <v>123</v>
      </c>
      <c r="B124" s="3" t="s">
        <v>891</v>
      </c>
      <c r="C124" s="2">
        <v>810</v>
      </c>
      <c r="D124" s="37">
        <f t="shared" si="11"/>
        <v>15.372936040994496</v>
      </c>
      <c r="E124" s="29"/>
      <c r="F124" s="2">
        <v>123</v>
      </c>
      <c r="G124" s="3" t="s">
        <v>1172</v>
      </c>
      <c r="H124" s="2">
        <v>800</v>
      </c>
      <c r="I124" s="37">
        <f t="shared" si="7"/>
        <v>17.006802721088434</v>
      </c>
      <c r="J124" s="28"/>
      <c r="K124" s="2">
        <v>123</v>
      </c>
      <c r="L124" s="3" t="s">
        <v>845</v>
      </c>
      <c r="M124" s="2">
        <v>968</v>
      </c>
      <c r="N124" s="37">
        <f t="shared" si="8"/>
        <v>18.90625</v>
      </c>
      <c r="O124" s="28"/>
      <c r="P124" s="2">
        <v>123</v>
      </c>
      <c r="Q124" s="3" t="s">
        <v>1544</v>
      </c>
      <c r="R124" s="2">
        <v>908</v>
      </c>
      <c r="S124" s="37">
        <f t="shared" si="9"/>
        <v>17.734375</v>
      </c>
      <c r="T124" s="28"/>
      <c r="U124" s="2">
        <v>123</v>
      </c>
      <c r="V124" s="3" t="s">
        <v>2159</v>
      </c>
      <c r="W124" s="2">
        <v>861</v>
      </c>
      <c r="X124" s="37">
        <f t="shared" si="10"/>
        <v>19.21875</v>
      </c>
      <c r="Y124" s="28"/>
    </row>
    <row r="125" spans="1:25" x14ac:dyDescent="0.2">
      <c r="A125" s="2">
        <v>124</v>
      </c>
      <c r="B125" s="3" t="s">
        <v>2544</v>
      </c>
      <c r="C125" s="2">
        <v>808</v>
      </c>
      <c r="D125" s="37">
        <f t="shared" si="11"/>
        <v>15.33497817422661</v>
      </c>
      <c r="E125" s="29"/>
      <c r="F125" s="2">
        <v>124</v>
      </c>
      <c r="G125" s="3" t="s">
        <v>974</v>
      </c>
      <c r="H125" s="2">
        <v>796</v>
      </c>
      <c r="I125" s="37">
        <f t="shared" si="7"/>
        <v>16.921768707482993</v>
      </c>
      <c r="J125" s="28"/>
      <c r="K125" s="2">
        <v>124</v>
      </c>
      <c r="L125" s="3" t="s">
        <v>667</v>
      </c>
      <c r="M125" s="2">
        <v>965</v>
      </c>
      <c r="N125" s="37">
        <f t="shared" si="8"/>
        <v>18.84765625</v>
      </c>
      <c r="O125" s="28"/>
      <c r="P125" s="2">
        <v>124</v>
      </c>
      <c r="Q125" s="3" t="s">
        <v>1243</v>
      </c>
      <c r="R125" s="2">
        <v>862</v>
      </c>
      <c r="S125" s="37">
        <f t="shared" si="9"/>
        <v>16.8359375</v>
      </c>
      <c r="T125" s="28"/>
      <c r="U125" s="2">
        <v>124</v>
      </c>
      <c r="V125" s="24" t="s">
        <v>1328</v>
      </c>
      <c r="W125" s="2">
        <v>858</v>
      </c>
      <c r="X125" s="37">
        <f t="shared" si="10"/>
        <v>19.151785714285715</v>
      </c>
      <c r="Y125" s="28"/>
    </row>
    <row r="126" spans="1:25" x14ac:dyDescent="0.2">
      <c r="A126" s="2">
        <v>125</v>
      </c>
      <c r="B126" s="24" t="s">
        <v>2772</v>
      </c>
      <c r="C126" s="2">
        <v>805</v>
      </c>
      <c r="D126" s="37">
        <f t="shared" si="11"/>
        <v>15.278041374074778</v>
      </c>
      <c r="E126" s="29"/>
      <c r="F126" s="2">
        <v>125</v>
      </c>
      <c r="G126" s="3" t="s">
        <v>1344</v>
      </c>
      <c r="H126" s="2">
        <v>783</v>
      </c>
      <c r="I126" s="37">
        <f t="shared" si="7"/>
        <v>16.645408163265309</v>
      </c>
      <c r="J126" s="28"/>
      <c r="K126" s="2">
        <v>125</v>
      </c>
      <c r="L126" s="3" t="s">
        <v>309</v>
      </c>
      <c r="M126" s="2">
        <v>953</v>
      </c>
      <c r="N126" s="37">
        <f t="shared" si="8"/>
        <v>18.61328125</v>
      </c>
      <c r="O126" s="28"/>
      <c r="P126" s="2">
        <v>125</v>
      </c>
      <c r="Q126" s="3" t="s">
        <v>2534</v>
      </c>
      <c r="R126" s="2">
        <v>862</v>
      </c>
      <c r="S126" s="37">
        <f t="shared" si="9"/>
        <v>16.8359375</v>
      </c>
      <c r="T126" s="28"/>
      <c r="U126" s="2">
        <v>125</v>
      </c>
      <c r="V126" s="24" t="s">
        <v>2863</v>
      </c>
      <c r="W126" s="2">
        <v>848</v>
      </c>
      <c r="X126" s="37">
        <f t="shared" si="10"/>
        <v>18.928571428571427</v>
      </c>
      <c r="Y126" s="28"/>
    </row>
    <row r="127" spans="1:25" x14ac:dyDescent="0.2">
      <c r="A127" s="2">
        <v>126</v>
      </c>
      <c r="B127" s="24" t="s">
        <v>2937</v>
      </c>
      <c r="C127" s="2">
        <v>804</v>
      </c>
      <c r="D127" s="37">
        <f t="shared" si="11"/>
        <v>15.259062440690833</v>
      </c>
      <c r="E127" s="29"/>
      <c r="F127" s="2">
        <v>126</v>
      </c>
      <c r="G127" s="3" t="s">
        <v>921</v>
      </c>
      <c r="H127" s="2">
        <v>774</v>
      </c>
      <c r="I127" s="37">
        <f t="shared" si="7"/>
        <v>16.454081632653061</v>
      </c>
      <c r="J127" s="28"/>
      <c r="K127" s="2">
        <v>126</v>
      </c>
      <c r="L127" s="3" t="s">
        <v>194</v>
      </c>
      <c r="M127" s="2">
        <v>951</v>
      </c>
      <c r="N127" s="37">
        <f t="shared" si="8"/>
        <v>18.57421875</v>
      </c>
      <c r="O127" s="28"/>
      <c r="P127" s="2">
        <v>126</v>
      </c>
      <c r="Q127" s="3" t="s">
        <v>1476</v>
      </c>
      <c r="R127" s="2">
        <v>857</v>
      </c>
      <c r="S127" s="37">
        <f t="shared" si="9"/>
        <v>16.73828125</v>
      </c>
      <c r="T127" s="28"/>
      <c r="U127" s="2">
        <v>126</v>
      </c>
      <c r="V127" s="3" t="s">
        <v>1857</v>
      </c>
      <c r="W127" s="2">
        <v>824</v>
      </c>
      <c r="X127" s="37">
        <f t="shared" si="10"/>
        <v>18.392857142857146</v>
      </c>
      <c r="Y127" s="28"/>
    </row>
    <row r="128" spans="1:25" x14ac:dyDescent="0.2">
      <c r="A128" s="2">
        <v>127</v>
      </c>
      <c r="B128" s="3" t="s">
        <v>1811</v>
      </c>
      <c r="C128" s="2">
        <v>790</v>
      </c>
      <c r="D128" s="37">
        <f t="shared" si="11"/>
        <v>14.99335737331562</v>
      </c>
      <c r="E128" s="29"/>
      <c r="F128" s="2">
        <v>127</v>
      </c>
      <c r="G128" s="3" t="s">
        <v>2312</v>
      </c>
      <c r="H128" s="2">
        <v>774</v>
      </c>
      <c r="I128" s="37">
        <f t="shared" si="7"/>
        <v>16.454081632653061</v>
      </c>
      <c r="J128" s="28"/>
      <c r="K128" s="2">
        <v>127</v>
      </c>
      <c r="L128" s="3" t="s">
        <v>1143</v>
      </c>
      <c r="M128" s="2">
        <v>950</v>
      </c>
      <c r="N128" s="37">
        <f t="shared" si="8"/>
        <v>18.5546875</v>
      </c>
      <c r="O128" s="28"/>
      <c r="P128" s="2">
        <v>127</v>
      </c>
      <c r="Q128" s="3" t="s">
        <v>580</v>
      </c>
      <c r="R128" s="2">
        <v>854</v>
      </c>
      <c r="S128" s="37">
        <f t="shared" si="9"/>
        <v>16.6796875</v>
      </c>
      <c r="T128" s="28"/>
      <c r="U128" s="2">
        <v>127</v>
      </c>
      <c r="V128" s="3" t="s">
        <v>1871</v>
      </c>
      <c r="W128" s="2">
        <v>805</v>
      </c>
      <c r="X128" s="37">
        <f t="shared" si="10"/>
        <v>17.96875</v>
      </c>
      <c r="Y128" s="28"/>
    </row>
    <row r="129" spans="1:25" x14ac:dyDescent="0.2">
      <c r="A129" s="2">
        <v>128</v>
      </c>
      <c r="B129" s="24" t="s">
        <v>2826</v>
      </c>
      <c r="C129" s="2">
        <v>790</v>
      </c>
      <c r="D129" s="37">
        <f t="shared" si="11"/>
        <v>14.99335737331562</v>
      </c>
      <c r="E129" s="29"/>
      <c r="F129" s="2">
        <v>128</v>
      </c>
      <c r="G129" s="3" t="s">
        <v>322</v>
      </c>
      <c r="H129" s="2">
        <v>773</v>
      </c>
      <c r="I129" s="37">
        <f t="shared" si="7"/>
        <v>16.432823129251702</v>
      </c>
      <c r="J129" s="28"/>
      <c r="K129" s="2">
        <v>128</v>
      </c>
      <c r="L129" s="3" t="s">
        <v>1988</v>
      </c>
      <c r="M129" s="2">
        <v>943</v>
      </c>
      <c r="N129" s="37">
        <f t="shared" si="8"/>
        <v>18.41796875</v>
      </c>
      <c r="O129" s="28"/>
      <c r="P129" s="2">
        <v>128</v>
      </c>
      <c r="Q129" s="3" t="s">
        <v>1264</v>
      </c>
      <c r="R129" s="2">
        <v>852</v>
      </c>
      <c r="S129" s="37">
        <f t="shared" si="9"/>
        <v>16.640625</v>
      </c>
      <c r="T129" s="28"/>
      <c r="U129" s="2">
        <v>128</v>
      </c>
      <c r="V129" s="3" t="s">
        <v>1480</v>
      </c>
      <c r="W129" s="2">
        <v>775</v>
      </c>
      <c r="X129" s="37">
        <f t="shared" si="10"/>
        <v>17.299107142857142</v>
      </c>
      <c r="Y129" s="28"/>
    </row>
    <row r="130" spans="1:25" x14ac:dyDescent="0.2">
      <c r="A130" s="2">
        <v>129</v>
      </c>
      <c r="B130" s="3" t="s">
        <v>1143</v>
      </c>
      <c r="C130" s="2">
        <v>768</v>
      </c>
      <c r="D130" s="37">
        <f t="shared" ref="D130:D161" si="12">C130/52.69</f>
        <v>14.575820838868855</v>
      </c>
      <c r="E130" s="29"/>
      <c r="F130" s="2">
        <v>129</v>
      </c>
      <c r="G130" s="3" t="s">
        <v>2732</v>
      </c>
      <c r="H130" s="2">
        <v>765</v>
      </c>
      <c r="I130" s="37">
        <f t="shared" si="7"/>
        <v>16.262755102040817</v>
      </c>
      <c r="J130" s="28"/>
      <c r="K130" s="2">
        <v>129</v>
      </c>
      <c r="L130" s="3" t="s">
        <v>347</v>
      </c>
      <c r="M130" s="2">
        <v>936</v>
      </c>
      <c r="N130" s="37">
        <f t="shared" si="8"/>
        <v>18.28125</v>
      </c>
      <c r="O130" s="28"/>
      <c r="P130" s="2">
        <v>129</v>
      </c>
      <c r="Q130" s="3" t="s">
        <v>2554</v>
      </c>
      <c r="R130" s="2">
        <v>818</v>
      </c>
      <c r="S130" s="37">
        <f t="shared" si="9"/>
        <v>15.9765625</v>
      </c>
      <c r="T130" s="28"/>
      <c r="U130" s="2">
        <v>129</v>
      </c>
      <c r="V130" s="3" t="s">
        <v>1839</v>
      </c>
      <c r="W130" s="2">
        <v>764</v>
      </c>
      <c r="X130" s="37">
        <f t="shared" si="10"/>
        <v>17.053571428571431</v>
      </c>
      <c r="Y130" s="28"/>
    </row>
    <row r="131" spans="1:25" x14ac:dyDescent="0.2">
      <c r="A131" s="2">
        <v>130</v>
      </c>
      <c r="B131" s="3" t="s">
        <v>338</v>
      </c>
      <c r="C131" s="2">
        <v>764</v>
      </c>
      <c r="D131" s="37">
        <f t="shared" si="12"/>
        <v>14.499905105333081</v>
      </c>
      <c r="E131" s="29"/>
      <c r="F131" s="2">
        <v>130</v>
      </c>
      <c r="G131" s="3" t="s">
        <v>1282</v>
      </c>
      <c r="H131" s="2">
        <v>765</v>
      </c>
      <c r="I131" s="37">
        <f t="shared" si="7"/>
        <v>16.262755102040817</v>
      </c>
      <c r="J131" s="28"/>
      <c r="K131" s="2">
        <v>130</v>
      </c>
      <c r="L131" s="3" t="s">
        <v>578</v>
      </c>
      <c r="M131" s="2">
        <v>909</v>
      </c>
      <c r="N131" s="37">
        <f t="shared" si="8"/>
        <v>17.75390625</v>
      </c>
      <c r="O131" s="28"/>
      <c r="P131" s="2">
        <v>130</v>
      </c>
      <c r="Q131" s="3" t="s">
        <v>2510</v>
      </c>
      <c r="R131" s="2">
        <v>816</v>
      </c>
      <c r="S131" s="37">
        <f t="shared" si="9"/>
        <v>15.937499999999998</v>
      </c>
      <c r="T131" s="28"/>
      <c r="U131" s="2">
        <v>130</v>
      </c>
      <c r="V131" s="3" t="s">
        <v>1265</v>
      </c>
      <c r="W131" s="2">
        <v>760</v>
      </c>
      <c r="X131" s="37">
        <f t="shared" si="10"/>
        <v>16.964285714285715</v>
      </c>
      <c r="Y131" s="28"/>
    </row>
    <row r="132" spans="1:25" x14ac:dyDescent="0.2">
      <c r="A132" s="2">
        <v>131</v>
      </c>
      <c r="B132" s="3" t="s">
        <v>888</v>
      </c>
      <c r="C132" s="2">
        <v>745</v>
      </c>
      <c r="D132" s="37">
        <f t="shared" si="12"/>
        <v>14.139305371038148</v>
      </c>
      <c r="E132" s="29"/>
      <c r="F132" s="2">
        <v>131</v>
      </c>
      <c r="G132" s="3" t="s">
        <v>1878</v>
      </c>
      <c r="H132" s="2">
        <v>764</v>
      </c>
      <c r="I132" s="37">
        <f t="shared" si="7"/>
        <v>16.241496598639458</v>
      </c>
      <c r="J132" s="28"/>
      <c r="K132" s="2">
        <v>131</v>
      </c>
      <c r="L132" s="3" t="s">
        <v>1799</v>
      </c>
      <c r="M132" s="2">
        <v>901</v>
      </c>
      <c r="N132" s="37">
        <f t="shared" si="8"/>
        <v>17.59765625</v>
      </c>
      <c r="O132" s="28"/>
      <c r="P132" s="2">
        <v>131</v>
      </c>
      <c r="Q132" s="3" t="s">
        <v>1263</v>
      </c>
      <c r="R132" s="2">
        <v>815</v>
      </c>
      <c r="S132" s="37">
        <f t="shared" si="9"/>
        <v>15.91796875</v>
      </c>
      <c r="T132" s="28"/>
      <c r="U132" s="2">
        <v>131</v>
      </c>
      <c r="V132" s="3" t="s">
        <v>1289</v>
      </c>
      <c r="W132" s="2">
        <v>758</v>
      </c>
      <c r="X132" s="37">
        <f t="shared" si="10"/>
        <v>16.919642857142858</v>
      </c>
      <c r="Y132" s="28"/>
    </row>
    <row r="133" spans="1:25" x14ac:dyDescent="0.2">
      <c r="A133" s="2">
        <v>132</v>
      </c>
      <c r="B133" s="3" t="s">
        <v>1969</v>
      </c>
      <c r="C133" s="2">
        <v>742</v>
      </c>
      <c r="D133" s="37">
        <f t="shared" si="12"/>
        <v>14.082368570886317</v>
      </c>
      <c r="E133" s="29"/>
      <c r="F133" s="2">
        <v>132</v>
      </c>
      <c r="G133" s="3" t="s">
        <v>1108</v>
      </c>
      <c r="H133" s="2">
        <v>757</v>
      </c>
      <c r="I133" s="37">
        <f t="shared" ref="I133:I196" si="13">(H133/4704)*100</f>
        <v>16.092687074829932</v>
      </c>
      <c r="J133" s="28"/>
      <c r="K133" s="2">
        <v>132</v>
      </c>
      <c r="L133" s="3" t="s">
        <v>266</v>
      </c>
      <c r="M133" s="2">
        <v>896</v>
      </c>
      <c r="N133" s="37">
        <f t="shared" ref="N133:N196" si="14">(M133/5120)*100</f>
        <v>17.5</v>
      </c>
      <c r="O133" s="28"/>
      <c r="P133" s="2">
        <v>132</v>
      </c>
      <c r="Q133" s="3" t="s">
        <v>2107</v>
      </c>
      <c r="R133" s="2">
        <v>810</v>
      </c>
      <c r="S133" s="37">
        <f t="shared" ref="S133:S196" si="15">(R133/5120)*100</f>
        <v>15.8203125</v>
      </c>
      <c r="T133" s="28"/>
      <c r="U133" s="2">
        <v>132</v>
      </c>
      <c r="V133" s="24" t="s">
        <v>3776</v>
      </c>
      <c r="W133" s="2">
        <v>756</v>
      </c>
      <c r="X133" s="37">
        <f t="shared" si="10"/>
        <v>16.875</v>
      </c>
      <c r="Y133" s="28"/>
    </row>
    <row r="134" spans="1:25" x14ac:dyDescent="0.2">
      <c r="A134" s="2">
        <v>133</v>
      </c>
      <c r="B134" s="24" t="s">
        <v>2870</v>
      </c>
      <c r="C134" s="2">
        <v>739</v>
      </c>
      <c r="D134" s="37">
        <f t="shared" si="12"/>
        <v>14.025431770734485</v>
      </c>
      <c r="E134" s="29"/>
      <c r="F134" s="2">
        <v>133</v>
      </c>
      <c r="G134" s="3" t="s">
        <v>2609</v>
      </c>
      <c r="H134" s="2">
        <v>754</v>
      </c>
      <c r="I134" s="37">
        <f t="shared" si="13"/>
        <v>16.028911564625851</v>
      </c>
      <c r="J134" s="28"/>
      <c r="K134" s="2">
        <v>133</v>
      </c>
      <c r="L134" s="3" t="s">
        <v>668</v>
      </c>
      <c r="M134" s="2">
        <v>879</v>
      </c>
      <c r="N134" s="37">
        <f t="shared" si="14"/>
        <v>17.16796875</v>
      </c>
      <c r="O134" s="28"/>
      <c r="P134" s="2">
        <v>133</v>
      </c>
      <c r="Q134" s="3" t="s">
        <v>2609</v>
      </c>
      <c r="R134" s="2">
        <v>795</v>
      </c>
      <c r="S134" s="37">
        <f t="shared" si="15"/>
        <v>15.52734375</v>
      </c>
      <c r="T134" s="28"/>
      <c r="U134" s="2">
        <v>133</v>
      </c>
      <c r="V134" s="3" t="s">
        <v>1262</v>
      </c>
      <c r="W134" s="2">
        <v>744</v>
      </c>
      <c r="X134" s="37">
        <f t="shared" ref="X134:X197" si="16">(W134/(35*128))*100</f>
        <v>16.607142857142858</v>
      </c>
      <c r="Y134" s="28"/>
    </row>
    <row r="135" spans="1:25" x14ac:dyDescent="0.2">
      <c r="A135" s="30">
        <v>134</v>
      </c>
      <c r="B135" s="24" t="s">
        <v>3002</v>
      </c>
      <c r="C135" s="2">
        <v>736</v>
      </c>
      <c r="D135" s="37">
        <f t="shared" si="12"/>
        <v>13.968494970582654</v>
      </c>
      <c r="E135" s="29"/>
      <c r="F135" s="2">
        <v>134</v>
      </c>
      <c r="G135" s="3" t="s">
        <v>2295</v>
      </c>
      <c r="H135" s="2">
        <v>752</v>
      </c>
      <c r="I135" s="37">
        <f t="shared" si="13"/>
        <v>15.986394557823131</v>
      </c>
      <c r="J135" s="28"/>
      <c r="K135" s="2">
        <v>134</v>
      </c>
      <c r="L135" s="3" t="s">
        <v>162</v>
      </c>
      <c r="M135" s="2">
        <v>868</v>
      </c>
      <c r="N135" s="37">
        <f t="shared" si="14"/>
        <v>16.953125</v>
      </c>
      <c r="O135" s="28"/>
      <c r="P135" s="2">
        <v>134</v>
      </c>
      <c r="Q135" s="3" t="s">
        <v>2536</v>
      </c>
      <c r="R135" s="2">
        <v>793</v>
      </c>
      <c r="S135" s="37">
        <f t="shared" si="15"/>
        <v>15.48828125</v>
      </c>
      <c r="T135" s="28"/>
      <c r="U135" s="2">
        <v>134</v>
      </c>
      <c r="V135" s="69" t="s">
        <v>3926</v>
      </c>
      <c r="W135" s="2">
        <v>736</v>
      </c>
      <c r="X135" s="37">
        <f t="shared" si="16"/>
        <v>16.428571428571427</v>
      </c>
      <c r="Y135" s="28"/>
    </row>
    <row r="136" spans="1:25" x14ac:dyDescent="0.2">
      <c r="A136" s="2">
        <v>135</v>
      </c>
      <c r="B136" s="3" t="s">
        <v>184</v>
      </c>
      <c r="C136" s="2">
        <v>727</v>
      </c>
      <c r="D136" s="37">
        <f t="shared" si="12"/>
        <v>13.79768457012716</v>
      </c>
      <c r="E136" s="29"/>
      <c r="F136" s="2">
        <v>135</v>
      </c>
      <c r="G136" s="3" t="s">
        <v>2103</v>
      </c>
      <c r="H136" s="2">
        <v>745</v>
      </c>
      <c r="I136" s="37">
        <f t="shared" si="13"/>
        <v>15.837585034013605</v>
      </c>
      <c r="J136" s="28"/>
      <c r="K136" s="2">
        <v>135</v>
      </c>
      <c r="L136" s="3" t="s">
        <v>562</v>
      </c>
      <c r="M136" s="2">
        <v>863</v>
      </c>
      <c r="N136" s="37">
        <f t="shared" si="14"/>
        <v>16.85546875</v>
      </c>
      <c r="O136" s="28"/>
      <c r="P136" s="2">
        <v>135</v>
      </c>
      <c r="Q136" s="3" t="s">
        <v>1141</v>
      </c>
      <c r="R136" s="2">
        <v>788</v>
      </c>
      <c r="S136" s="37">
        <f t="shared" si="15"/>
        <v>15.390625</v>
      </c>
      <c r="T136" s="28"/>
      <c r="U136" s="2">
        <v>135</v>
      </c>
      <c r="V136" s="3" t="s">
        <v>1469</v>
      </c>
      <c r="W136" s="2">
        <v>711</v>
      </c>
      <c r="X136" s="37">
        <f t="shared" si="16"/>
        <v>15.870535714285714</v>
      </c>
      <c r="Y136" s="28"/>
    </row>
    <row r="137" spans="1:25" x14ac:dyDescent="0.2">
      <c r="A137" s="2">
        <v>136</v>
      </c>
      <c r="B137" s="3" t="s">
        <v>183</v>
      </c>
      <c r="C137" s="2">
        <v>726</v>
      </c>
      <c r="D137" s="37">
        <f t="shared" si="12"/>
        <v>13.778705636743215</v>
      </c>
      <c r="E137" s="29"/>
      <c r="F137" s="2">
        <v>136</v>
      </c>
      <c r="G137" s="3" t="s">
        <v>759</v>
      </c>
      <c r="H137" s="2">
        <v>745</v>
      </c>
      <c r="I137" s="37">
        <f t="shared" si="13"/>
        <v>15.837585034013605</v>
      </c>
      <c r="J137" s="28"/>
      <c r="K137" s="2">
        <v>136</v>
      </c>
      <c r="L137" s="3" t="s">
        <v>706</v>
      </c>
      <c r="M137" s="2">
        <v>858</v>
      </c>
      <c r="N137" s="37">
        <f t="shared" si="14"/>
        <v>16.7578125</v>
      </c>
      <c r="O137" s="28"/>
      <c r="P137" s="2">
        <v>136</v>
      </c>
      <c r="Q137" s="3" t="s">
        <v>1837</v>
      </c>
      <c r="R137" s="2">
        <v>788</v>
      </c>
      <c r="S137" s="37">
        <f t="shared" si="15"/>
        <v>15.390625</v>
      </c>
      <c r="T137" s="28"/>
      <c r="U137" s="2">
        <v>136</v>
      </c>
      <c r="V137" s="3" t="s">
        <v>1197</v>
      </c>
      <c r="W137" s="2">
        <v>705</v>
      </c>
      <c r="X137" s="37">
        <f t="shared" si="16"/>
        <v>15.736607142857142</v>
      </c>
      <c r="Y137" s="28"/>
    </row>
    <row r="138" spans="1:25" x14ac:dyDescent="0.2">
      <c r="A138" s="2">
        <v>137</v>
      </c>
      <c r="B138" s="3" t="s">
        <v>1759</v>
      </c>
      <c r="C138" s="2">
        <v>720</v>
      </c>
      <c r="D138" s="37">
        <f t="shared" si="12"/>
        <v>13.664832036439552</v>
      </c>
      <c r="E138" s="29"/>
      <c r="F138" s="2">
        <v>137</v>
      </c>
      <c r="G138" s="3" t="s">
        <v>310</v>
      </c>
      <c r="H138" s="2">
        <v>738</v>
      </c>
      <c r="I138" s="37">
        <f t="shared" si="13"/>
        <v>15.688775510204081</v>
      </c>
      <c r="J138" s="28"/>
      <c r="K138" s="2">
        <v>137</v>
      </c>
      <c r="L138" s="3" t="s">
        <v>160</v>
      </c>
      <c r="M138" s="2">
        <v>852</v>
      </c>
      <c r="N138" s="37">
        <f t="shared" si="14"/>
        <v>16.640625</v>
      </c>
      <c r="O138" s="28"/>
      <c r="P138" s="2">
        <v>137</v>
      </c>
      <c r="Q138" s="3" t="s">
        <v>1285</v>
      </c>
      <c r="R138" s="2">
        <v>756</v>
      </c>
      <c r="S138" s="37">
        <f t="shared" si="15"/>
        <v>14.765624999999998</v>
      </c>
      <c r="T138" s="28"/>
      <c r="U138" s="2">
        <v>137</v>
      </c>
      <c r="V138" s="3" t="s">
        <v>1224</v>
      </c>
      <c r="W138" s="2">
        <v>702</v>
      </c>
      <c r="X138" s="37">
        <f t="shared" si="16"/>
        <v>15.669642857142858</v>
      </c>
      <c r="Y138" s="28"/>
    </row>
    <row r="139" spans="1:25" x14ac:dyDescent="0.2">
      <c r="A139" s="2">
        <v>138</v>
      </c>
      <c r="B139" s="24" t="s">
        <v>2987</v>
      </c>
      <c r="C139" s="2">
        <v>719</v>
      </c>
      <c r="D139" s="37">
        <f t="shared" si="12"/>
        <v>13.645853103055609</v>
      </c>
      <c r="E139" s="29"/>
      <c r="F139" s="2">
        <v>138</v>
      </c>
      <c r="G139" s="3" t="s">
        <v>1345</v>
      </c>
      <c r="H139" s="2">
        <v>732</v>
      </c>
      <c r="I139" s="37">
        <f t="shared" si="13"/>
        <v>15.561224489795919</v>
      </c>
      <c r="J139" s="28"/>
      <c r="K139" s="2">
        <v>138</v>
      </c>
      <c r="L139" s="3" t="s">
        <v>955</v>
      </c>
      <c r="M139" s="2">
        <v>851</v>
      </c>
      <c r="N139" s="37">
        <f t="shared" si="14"/>
        <v>16.62109375</v>
      </c>
      <c r="O139" s="28"/>
      <c r="P139" s="2">
        <v>138</v>
      </c>
      <c r="Q139" s="3" t="s">
        <v>2499</v>
      </c>
      <c r="R139" s="2">
        <v>752</v>
      </c>
      <c r="S139" s="37">
        <f t="shared" si="15"/>
        <v>14.6875</v>
      </c>
      <c r="T139" s="28"/>
      <c r="U139" s="2">
        <v>138</v>
      </c>
      <c r="V139" s="3" t="s">
        <v>1542</v>
      </c>
      <c r="W139" s="2">
        <v>690</v>
      </c>
      <c r="X139" s="37">
        <f t="shared" si="16"/>
        <v>15.401785714285715</v>
      </c>
      <c r="Y139" s="28"/>
    </row>
    <row r="140" spans="1:25" x14ac:dyDescent="0.2">
      <c r="A140" s="2">
        <v>139</v>
      </c>
      <c r="B140" s="24" t="s">
        <v>2809</v>
      </c>
      <c r="C140" s="2">
        <v>716</v>
      </c>
      <c r="D140" s="37">
        <f t="shared" si="12"/>
        <v>13.588916302903778</v>
      </c>
      <c r="E140" s="29"/>
      <c r="F140" s="2">
        <v>139</v>
      </c>
      <c r="G140" s="3" t="s">
        <v>1294</v>
      </c>
      <c r="H140" s="2">
        <v>731</v>
      </c>
      <c r="I140" s="37">
        <f t="shared" si="13"/>
        <v>15.539965986394558</v>
      </c>
      <c r="J140" s="28"/>
      <c r="K140" s="2">
        <v>139</v>
      </c>
      <c r="L140" s="3" t="s">
        <v>942</v>
      </c>
      <c r="M140" s="2">
        <v>839</v>
      </c>
      <c r="N140" s="37">
        <f t="shared" si="14"/>
        <v>16.38671875</v>
      </c>
      <c r="O140" s="28"/>
      <c r="P140" s="2">
        <v>139</v>
      </c>
      <c r="Q140" s="3" t="s">
        <v>412</v>
      </c>
      <c r="R140" s="2">
        <v>750</v>
      </c>
      <c r="S140" s="37">
        <f t="shared" si="15"/>
        <v>14.6484375</v>
      </c>
      <c r="T140" s="28"/>
      <c r="U140" s="2">
        <v>139</v>
      </c>
      <c r="V140" s="3" t="s">
        <v>1565</v>
      </c>
      <c r="W140" s="2">
        <v>664</v>
      </c>
      <c r="X140" s="37">
        <f t="shared" si="16"/>
        <v>14.821428571428571</v>
      </c>
      <c r="Y140" s="28"/>
    </row>
    <row r="141" spans="1:25" x14ac:dyDescent="0.2">
      <c r="A141" s="2">
        <v>140</v>
      </c>
      <c r="B141" s="24" t="s">
        <v>2777</v>
      </c>
      <c r="C141" s="2">
        <v>712</v>
      </c>
      <c r="D141" s="37">
        <f t="shared" si="12"/>
        <v>13.513000569368002</v>
      </c>
      <c r="E141" s="29"/>
      <c r="F141" s="2">
        <v>140</v>
      </c>
      <c r="G141" s="3" t="s">
        <v>988</v>
      </c>
      <c r="H141" s="2">
        <v>725</v>
      </c>
      <c r="I141" s="37">
        <f t="shared" si="13"/>
        <v>15.412414965986395</v>
      </c>
      <c r="J141" s="28"/>
      <c r="K141" s="2">
        <v>140</v>
      </c>
      <c r="L141" s="3" t="s">
        <v>855</v>
      </c>
      <c r="M141" s="2">
        <v>832</v>
      </c>
      <c r="N141" s="37">
        <f t="shared" si="14"/>
        <v>16.25</v>
      </c>
      <c r="O141" s="28"/>
      <c r="P141" s="2">
        <v>140</v>
      </c>
      <c r="Q141" s="3" t="s">
        <v>558</v>
      </c>
      <c r="R141" s="2">
        <v>743</v>
      </c>
      <c r="S141" s="37">
        <f t="shared" si="15"/>
        <v>14.51171875</v>
      </c>
      <c r="T141" s="28"/>
      <c r="U141" s="2">
        <v>140</v>
      </c>
      <c r="V141" s="3" t="s">
        <v>2028</v>
      </c>
      <c r="W141" s="2">
        <v>660</v>
      </c>
      <c r="X141" s="37">
        <f t="shared" si="16"/>
        <v>14.732142857142858</v>
      </c>
      <c r="Y141" s="28"/>
    </row>
    <row r="142" spans="1:25" x14ac:dyDescent="0.2">
      <c r="A142" s="2">
        <v>141</v>
      </c>
      <c r="B142" s="3" t="s">
        <v>1042</v>
      </c>
      <c r="C142" s="2">
        <v>707</v>
      </c>
      <c r="D142" s="37">
        <f t="shared" si="12"/>
        <v>13.418105902448284</v>
      </c>
      <c r="E142" s="29"/>
      <c r="F142" s="2">
        <v>141</v>
      </c>
      <c r="G142" s="3" t="s">
        <v>1794</v>
      </c>
      <c r="H142" s="2">
        <v>724</v>
      </c>
      <c r="I142" s="37">
        <f t="shared" si="13"/>
        <v>15.391156462585034</v>
      </c>
      <c r="J142" s="28"/>
      <c r="K142" s="2">
        <v>141</v>
      </c>
      <c r="L142" s="3" t="s">
        <v>707</v>
      </c>
      <c r="M142" s="2">
        <v>822</v>
      </c>
      <c r="N142" s="37">
        <f t="shared" si="14"/>
        <v>16.0546875</v>
      </c>
      <c r="O142" s="28"/>
      <c r="P142" s="2">
        <v>141</v>
      </c>
      <c r="Q142" s="3" t="s">
        <v>2414</v>
      </c>
      <c r="R142" s="2">
        <v>739</v>
      </c>
      <c r="S142" s="37">
        <f t="shared" si="15"/>
        <v>14.433593750000002</v>
      </c>
      <c r="T142" s="28"/>
      <c r="U142" s="2">
        <v>141</v>
      </c>
      <c r="V142" s="3" t="s">
        <v>3966</v>
      </c>
      <c r="W142" s="2">
        <v>651</v>
      </c>
      <c r="X142" s="37">
        <f t="shared" si="16"/>
        <v>14.531250000000002</v>
      </c>
      <c r="Y142" s="28"/>
    </row>
    <row r="143" spans="1:25" x14ac:dyDescent="0.2">
      <c r="A143" s="2">
        <v>142</v>
      </c>
      <c r="B143" s="3" t="s">
        <v>760</v>
      </c>
      <c r="C143" s="2">
        <v>704</v>
      </c>
      <c r="D143" s="37">
        <f t="shared" si="12"/>
        <v>13.361169102296451</v>
      </c>
      <c r="E143" s="29"/>
      <c r="F143" s="2">
        <v>142</v>
      </c>
      <c r="G143" s="3" t="s">
        <v>811</v>
      </c>
      <c r="H143" s="2">
        <v>718</v>
      </c>
      <c r="I143" s="37">
        <f t="shared" si="13"/>
        <v>15.263605442176869</v>
      </c>
      <c r="J143" s="28"/>
      <c r="K143" s="2">
        <v>142</v>
      </c>
      <c r="L143" s="3" t="s">
        <v>78</v>
      </c>
      <c r="M143" s="2">
        <v>821</v>
      </c>
      <c r="N143" s="37">
        <f t="shared" si="14"/>
        <v>16.03515625</v>
      </c>
      <c r="O143" s="28"/>
      <c r="P143" s="2">
        <v>142</v>
      </c>
      <c r="Q143" s="3" t="s">
        <v>2497</v>
      </c>
      <c r="R143" s="2">
        <v>735</v>
      </c>
      <c r="S143" s="37">
        <f t="shared" si="15"/>
        <v>14.35546875</v>
      </c>
      <c r="T143" s="28"/>
      <c r="U143" s="2">
        <v>142</v>
      </c>
      <c r="V143" s="3" t="s">
        <v>1575</v>
      </c>
      <c r="W143" s="2">
        <v>650</v>
      </c>
      <c r="X143" s="37">
        <f t="shared" si="16"/>
        <v>14.508928571428573</v>
      </c>
      <c r="Y143" s="28"/>
    </row>
    <row r="144" spans="1:25" x14ac:dyDescent="0.2">
      <c r="A144" s="2">
        <v>143</v>
      </c>
      <c r="B144" s="3" t="s">
        <v>1444</v>
      </c>
      <c r="C144" s="2">
        <v>700</v>
      </c>
      <c r="D144" s="37">
        <f t="shared" si="12"/>
        <v>13.285253368760676</v>
      </c>
      <c r="E144" s="29"/>
      <c r="F144" s="2">
        <v>143</v>
      </c>
      <c r="G144" s="3" t="s">
        <v>1458</v>
      </c>
      <c r="H144" s="2">
        <v>712</v>
      </c>
      <c r="I144" s="37">
        <f t="shared" si="13"/>
        <v>15.136054421768709</v>
      </c>
      <c r="J144" s="28"/>
      <c r="K144" s="2">
        <v>143</v>
      </c>
      <c r="L144" s="3" t="s">
        <v>1002</v>
      </c>
      <c r="M144" s="2">
        <v>816</v>
      </c>
      <c r="N144" s="37">
        <f t="shared" si="14"/>
        <v>15.937499999999998</v>
      </c>
      <c r="O144" s="28"/>
      <c r="P144" s="2">
        <v>143</v>
      </c>
      <c r="Q144" s="3" t="s">
        <v>2367</v>
      </c>
      <c r="R144" s="2">
        <v>735</v>
      </c>
      <c r="S144" s="37">
        <f t="shared" si="15"/>
        <v>14.35546875</v>
      </c>
      <c r="T144" s="28"/>
      <c r="U144" s="2">
        <v>143</v>
      </c>
      <c r="V144" s="3" t="s">
        <v>2162</v>
      </c>
      <c r="W144" s="2">
        <v>650</v>
      </c>
      <c r="X144" s="37">
        <f t="shared" si="16"/>
        <v>14.508928571428573</v>
      </c>
      <c r="Y144" s="28"/>
    </row>
    <row r="145" spans="1:25" x14ac:dyDescent="0.2">
      <c r="A145" s="2">
        <v>144</v>
      </c>
      <c r="B145" s="3" t="s">
        <v>1959</v>
      </c>
      <c r="C145" s="2">
        <v>694</v>
      </c>
      <c r="D145" s="37">
        <f t="shared" si="12"/>
        <v>13.171379768457014</v>
      </c>
      <c r="E145" s="29"/>
      <c r="F145" s="2">
        <v>144</v>
      </c>
      <c r="G145" s="3" t="s">
        <v>1081</v>
      </c>
      <c r="H145" s="2">
        <v>704</v>
      </c>
      <c r="I145" s="37">
        <f t="shared" si="13"/>
        <v>14.965986394557824</v>
      </c>
      <c r="J145" s="28"/>
      <c r="K145" s="2">
        <v>144</v>
      </c>
      <c r="L145" s="3" t="s">
        <v>589</v>
      </c>
      <c r="M145" s="2">
        <v>803</v>
      </c>
      <c r="N145" s="37">
        <f t="shared" si="14"/>
        <v>15.68359375</v>
      </c>
      <c r="O145" s="28"/>
      <c r="P145" s="2">
        <v>144</v>
      </c>
      <c r="Q145" s="3" t="s">
        <v>2038</v>
      </c>
      <c r="R145" s="2">
        <v>734</v>
      </c>
      <c r="S145" s="37">
        <f t="shared" si="15"/>
        <v>14.335937500000002</v>
      </c>
      <c r="T145" s="28"/>
      <c r="U145" s="2">
        <v>144</v>
      </c>
      <c r="V145" s="69" t="s">
        <v>3817</v>
      </c>
      <c r="W145" s="2">
        <v>647</v>
      </c>
      <c r="X145" s="37">
        <f t="shared" si="16"/>
        <v>14.441964285714285</v>
      </c>
      <c r="Y145" s="28"/>
    </row>
    <row r="146" spans="1:25" x14ac:dyDescent="0.2">
      <c r="A146" s="2">
        <v>145</v>
      </c>
      <c r="B146" s="3" t="s">
        <v>1428</v>
      </c>
      <c r="C146" s="2">
        <v>689</v>
      </c>
      <c r="D146" s="37">
        <f t="shared" si="12"/>
        <v>13.076485101537294</v>
      </c>
      <c r="E146" s="29"/>
      <c r="F146" s="2">
        <v>145</v>
      </c>
      <c r="G146" s="3" t="s">
        <v>987</v>
      </c>
      <c r="H146" s="2">
        <v>700</v>
      </c>
      <c r="I146" s="37">
        <f t="shared" si="13"/>
        <v>14.880952380952381</v>
      </c>
      <c r="J146" s="28"/>
      <c r="K146" s="2">
        <v>145</v>
      </c>
      <c r="L146" s="3" t="s">
        <v>1041</v>
      </c>
      <c r="M146" s="2">
        <v>795</v>
      </c>
      <c r="N146" s="37">
        <f t="shared" si="14"/>
        <v>15.52734375</v>
      </c>
      <c r="O146" s="28"/>
      <c r="P146" s="2">
        <v>145</v>
      </c>
      <c r="Q146" s="3" t="s">
        <v>584</v>
      </c>
      <c r="R146" s="2">
        <v>733</v>
      </c>
      <c r="S146" s="37">
        <f t="shared" si="15"/>
        <v>14.31640625</v>
      </c>
      <c r="T146" s="28"/>
      <c r="U146" s="2">
        <v>145</v>
      </c>
      <c r="V146" s="24" t="s">
        <v>3210</v>
      </c>
      <c r="W146" s="2">
        <v>642</v>
      </c>
      <c r="X146" s="37">
        <f t="shared" si="16"/>
        <v>14.330357142857142</v>
      </c>
      <c r="Y146" s="28"/>
    </row>
    <row r="147" spans="1:25" x14ac:dyDescent="0.2">
      <c r="A147" s="2">
        <v>146</v>
      </c>
      <c r="B147" s="3" t="s">
        <v>551</v>
      </c>
      <c r="C147" s="2">
        <v>682</v>
      </c>
      <c r="D147" s="37">
        <f t="shared" si="12"/>
        <v>12.943632567849688</v>
      </c>
      <c r="E147" s="29"/>
      <c r="F147" s="2">
        <v>146</v>
      </c>
      <c r="G147" s="3" t="s">
        <v>1555</v>
      </c>
      <c r="H147" s="2">
        <v>696</v>
      </c>
      <c r="I147" s="37">
        <f t="shared" si="13"/>
        <v>14.795918367346939</v>
      </c>
      <c r="J147" s="28"/>
      <c r="K147" s="2">
        <v>146</v>
      </c>
      <c r="L147" s="3" t="s">
        <v>970</v>
      </c>
      <c r="M147" s="2">
        <v>792</v>
      </c>
      <c r="N147" s="37">
        <f t="shared" si="14"/>
        <v>15.46875</v>
      </c>
      <c r="O147" s="28"/>
      <c r="P147" s="2">
        <v>146</v>
      </c>
      <c r="Q147" s="3" t="s">
        <v>590</v>
      </c>
      <c r="R147" s="2">
        <v>729</v>
      </c>
      <c r="S147" s="37">
        <f t="shared" si="15"/>
        <v>14.238281250000002</v>
      </c>
      <c r="T147" s="28"/>
      <c r="U147" s="2">
        <v>146</v>
      </c>
      <c r="V147" s="3" t="s">
        <v>2632</v>
      </c>
      <c r="W147" s="2">
        <v>639</v>
      </c>
      <c r="X147" s="37">
        <f t="shared" si="16"/>
        <v>14.263392857142856</v>
      </c>
      <c r="Y147" s="28"/>
    </row>
    <row r="148" spans="1:25" x14ac:dyDescent="0.2">
      <c r="A148" s="2">
        <v>147</v>
      </c>
      <c r="B148" s="3" t="s">
        <v>1558</v>
      </c>
      <c r="C148" s="2">
        <v>681</v>
      </c>
      <c r="D148" s="37">
        <f t="shared" si="12"/>
        <v>12.924653634465743</v>
      </c>
      <c r="E148" s="29"/>
      <c r="F148" s="2">
        <v>147</v>
      </c>
      <c r="G148" s="3" t="s">
        <v>568</v>
      </c>
      <c r="H148" s="2">
        <v>693</v>
      </c>
      <c r="I148" s="37">
        <f t="shared" si="13"/>
        <v>14.732142857142858</v>
      </c>
      <c r="J148" s="28"/>
      <c r="K148" s="2">
        <v>147</v>
      </c>
      <c r="L148" s="3" t="s">
        <v>729</v>
      </c>
      <c r="M148" s="2">
        <v>790</v>
      </c>
      <c r="N148" s="37">
        <f t="shared" si="14"/>
        <v>15.4296875</v>
      </c>
      <c r="O148" s="28"/>
      <c r="P148" s="2">
        <v>147</v>
      </c>
      <c r="Q148" s="3" t="s">
        <v>1252</v>
      </c>
      <c r="R148" s="2">
        <v>724</v>
      </c>
      <c r="S148" s="37">
        <f t="shared" si="15"/>
        <v>14.140625000000002</v>
      </c>
      <c r="T148" s="28"/>
      <c r="U148" s="2">
        <v>147</v>
      </c>
      <c r="V148" s="3" t="s">
        <v>1576</v>
      </c>
      <c r="W148" s="2">
        <v>637</v>
      </c>
      <c r="X148" s="37">
        <f t="shared" si="16"/>
        <v>14.21875</v>
      </c>
      <c r="Y148" s="28"/>
    </row>
    <row r="149" spans="1:25" x14ac:dyDescent="0.2">
      <c r="A149" s="2">
        <v>148</v>
      </c>
      <c r="B149" s="24" t="s">
        <v>3030</v>
      </c>
      <c r="C149" s="2">
        <v>677</v>
      </c>
      <c r="D149" s="37">
        <f t="shared" si="12"/>
        <v>12.848737900929969</v>
      </c>
      <c r="E149" s="29"/>
      <c r="F149" s="2">
        <v>148</v>
      </c>
      <c r="G149" s="3" t="s">
        <v>1757</v>
      </c>
      <c r="H149" s="2">
        <v>670</v>
      </c>
      <c r="I149" s="37">
        <f t="shared" si="13"/>
        <v>14.243197278911564</v>
      </c>
      <c r="J149" s="28"/>
      <c r="K149" s="2">
        <v>148</v>
      </c>
      <c r="L149" s="3" t="s">
        <v>341</v>
      </c>
      <c r="M149" s="2">
        <v>788</v>
      </c>
      <c r="N149" s="37">
        <f t="shared" si="14"/>
        <v>15.390625</v>
      </c>
      <c r="O149" s="28"/>
      <c r="P149" s="2">
        <v>148</v>
      </c>
      <c r="Q149" s="3" t="s">
        <v>1251</v>
      </c>
      <c r="R149" s="2">
        <v>711</v>
      </c>
      <c r="S149" s="37">
        <f t="shared" si="15"/>
        <v>13.886718749999998</v>
      </c>
      <c r="T149" s="28"/>
      <c r="U149" s="2">
        <v>148</v>
      </c>
      <c r="V149" s="3" t="s">
        <v>1200</v>
      </c>
      <c r="W149" s="2">
        <v>627</v>
      </c>
      <c r="X149" s="37">
        <f t="shared" si="16"/>
        <v>13.995535714285715</v>
      </c>
      <c r="Y149" s="28"/>
    </row>
    <row r="150" spans="1:25" x14ac:dyDescent="0.2">
      <c r="A150" s="2">
        <v>149</v>
      </c>
      <c r="B150" s="3" t="s">
        <v>1664</v>
      </c>
      <c r="C150" s="2">
        <v>676</v>
      </c>
      <c r="D150" s="37">
        <f t="shared" si="12"/>
        <v>12.829758967546024</v>
      </c>
      <c r="E150" s="29"/>
      <c r="F150" s="2">
        <v>149</v>
      </c>
      <c r="G150" s="3" t="s">
        <v>980</v>
      </c>
      <c r="H150" s="2">
        <v>668</v>
      </c>
      <c r="I150" s="37">
        <f t="shared" si="13"/>
        <v>14.200680272108842</v>
      </c>
      <c r="J150" s="28"/>
      <c r="K150" s="2">
        <v>149</v>
      </c>
      <c r="L150" s="3" t="s">
        <v>305</v>
      </c>
      <c r="M150" s="2">
        <v>787</v>
      </c>
      <c r="N150" s="37">
        <f t="shared" si="14"/>
        <v>15.37109375</v>
      </c>
      <c r="O150" s="28"/>
      <c r="P150" s="2">
        <v>149</v>
      </c>
      <c r="Q150" s="3" t="s">
        <v>668</v>
      </c>
      <c r="R150" s="2">
        <v>705</v>
      </c>
      <c r="S150" s="37">
        <f t="shared" si="15"/>
        <v>13.76953125</v>
      </c>
      <c r="T150" s="28"/>
      <c r="U150" s="2">
        <v>149</v>
      </c>
      <c r="V150" s="24" t="s">
        <v>3779</v>
      </c>
      <c r="W150" s="2">
        <v>622</v>
      </c>
      <c r="X150" s="37">
        <f t="shared" si="16"/>
        <v>13.883928571428573</v>
      </c>
      <c r="Y150" s="28"/>
    </row>
    <row r="151" spans="1:25" x14ac:dyDescent="0.2">
      <c r="A151" s="2">
        <v>150</v>
      </c>
      <c r="B151" s="3" t="s">
        <v>5</v>
      </c>
      <c r="C151" s="2">
        <v>673</v>
      </c>
      <c r="D151" s="37">
        <f t="shared" si="12"/>
        <v>12.772822167394192</v>
      </c>
      <c r="E151" s="29"/>
      <c r="F151" s="2">
        <v>150</v>
      </c>
      <c r="G151" s="3" t="s">
        <v>567</v>
      </c>
      <c r="H151" s="2">
        <v>661</v>
      </c>
      <c r="I151" s="37">
        <f t="shared" si="13"/>
        <v>14.051870748299319</v>
      </c>
      <c r="J151" s="28"/>
      <c r="K151" s="2">
        <v>150</v>
      </c>
      <c r="L151" s="3" t="s">
        <v>831</v>
      </c>
      <c r="M151" s="2">
        <v>773</v>
      </c>
      <c r="N151" s="37">
        <f t="shared" si="14"/>
        <v>15.09765625</v>
      </c>
      <c r="O151" s="28"/>
      <c r="P151" s="2">
        <v>150</v>
      </c>
      <c r="Q151" s="3" t="s">
        <v>1199</v>
      </c>
      <c r="R151" s="2">
        <v>704</v>
      </c>
      <c r="S151" s="37">
        <f t="shared" si="15"/>
        <v>13.750000000000002</v>
      </c>
      <c r="T151" s="28"/>
      <c r="U151" s="2">
        <v>150</v>
      </c>
      <c r="V151" s="3" t="s">
        <v>1792</v>
      </c>
      <c r="W151" s="2">
        <v>611</v>
      </c>
      <c r="X151" s="37">
        <f t="shared" si="16"/>
        <v>13.638392857142856</v>
      </c>
      <c r="Y151" s="28"/>
    </row>
    <row r="152" spans="1:25" x14ac:dyDescent="0.2">
      <c r="A152" s="2">
        <v>151</v>
      </c>
      <c r="B152" s="3" t="s">
        <v>354</v>
      </c>
      <c r="C152" s="2">
        <v>671</v>
      </c>
      <c r="D152" s="37">
        <f t="shared" si="12"/>
        <v>12.734864300626306</v>
      </c>
      <c r="E152" s="29"/>
      <c r="F152" s="2">
        <v>151</v>
      </c>
      <c r="G152" s="3" t="s">
        <v>977</v>
      </c>
      <c r="H152" s="2">
        <v>661</v>
      </c>
      <c r="I152" s="37">
        <f t="shared" si="13"/>
        <v>14.051870748299319</v>
      </c>
      <c r="J152" s="28"/>
      <c r="K152" s="2">
        <v>151</v>
      </c>
      <c r="L152" s="3" t="s">
        <v>82</v>
      </c>
      <c r="M152" s="2">
        <v>751</v>
      </c>
      <c r="N152" s="37">
        <f t="shared" si="14"/>
        <v>14.667968749999998</v>
      </c>
      <c r="O152" s="28"/>
      <c r="P152" s="2">
        <v>151</v>
      </c>
      <c r="Q152" s="3" t="s">
        <v>570</v>
      </c>
      <c r="R152" s="2">
        <v>696</v>
      </c>
      <c r="S152" s="37">
        <f t="shared" si="15"/>
        <v>13.593749999999998</v>
      </c>
      <c r="T152" s="28"/>
      <c r="U152" s="2">
        <v>151</v>
      </c>
      <c r="V152" s="3" t="s">
        <v>1965</v>
      </c>
      <c r="W152" s="2">
        <v>601</v>
      </c>
      <c r="X152" s="37">
        <f t="shared" si="16"/>
        <v>13.415178571428571</v>
      </c>
      <c r="Y152" s="28"/>
    </row>
    <row r="153" spans="1:25" x14ac:dyDescent="0.2">
      <c r="A153" s="2">
        <v>152</v>
      </c>
      <c r="B153" s="3" t="s">
        <v>1372</v>
      </c>
      <c r="C153" s="2">
        <v>660</v>
      </c>
      <c r="D153" s="37">
        <f t="shared" si="12"/>
        <v>12.526096033402924</v>
      </c>
      <c r="E153" s="29"/>
      <c r="F153" s="2">
        <v>152</v>
      </c>
      <c r="G153" s="3" t="s">
        <v>1402</v>
      </c>
      <c r="H153" s="2">
        <v>659</v>
      </c>
      <c r="I153" s="37">
        <f t="shared" si="13"/>
        <v>14.0093537414966</v>
      </c>
      <c r="J153" s="28"/>
      <c r="K153" s="2">
        <v>152</v>
      </c>
      <c r="L153" s="3" t="s">
        <v>583</v>
      </c>
      <c r="M153" s="2">
        <v>749</v>
      </c>
      <c r="N153" s="37">
        <f t="shared" si="14"/>
        <v>14.628906250000002</v>
      </c>
      <c r="O153" s="28"/>
      <c r="P153" s="2">
        <v>152</v>
      </c>
      <c r="Q153" s="3" t="s">
        <v>1250</v>
      </c>
      <c r="R153" s="2">
        <v>690</v>
      </c>
      <c r="S153" s="37">
        <f t="shared" si="15"/>
        <v>13.4765625</v>
      </c>
      <c r="T153" s="28"/>
      <c r="U153" s="2">
        <v>152</v>
      </c>
      <c r="V153" s="24" t="s">
        <v>3212</v>
      </c>
      <c r="W153" s="2">
        <v>588</v>
      </c>
      <c r="X153" s="37">
        <f t="shared" si="16"/>
        <v>13.125</v>
      </c>
      <c r="Y153" s="28"/>
    </row>
    <row r="154" spans="1:25" x14ac:dyDescent="0.2">
      <c r="A154" s="30">
        <v>153</v>
      </c>
      <c r="B154" s="3" t="s">
        <v>1380</v>
      </c>
      <c r="C154" s="2">
        <v>653</v>
      </c>
      <c r="D154" s="37">
        <f t="shared" si="12"/>
        <v>12.393243499715316</v>
      </c>
      <c r="E154" s="29"/>
      <c r="F154" s="2">
        <v>153</v>
      </c>
      <c r="G154" s="3" t="s">
        <v>1882</v>
      </c>
      <c r="H154" s="2">
        <v>653</v>
      </c>
      <c r="I154" s="37">
        <f t="shared" si="13"/>
        <v>13.881802721088436</v>
      </c>
      <c r="J154" s="28"/>
      <c r="K154" s="2">
        <v>153</v>
      </c>
      <c r="L154" s="3" t="s">
        <v>1170</v>
      </c>
      <c r="M154" s="2">
        <v>743</v>
      </c>
      <c r="N154" s="37">
        <f t="shared" si="14"/>
        <v>14.51171875</v>
      </c>
      <c r="O154" s="28"/>
      <c r="P154" s="2">
        <v>153</v>
      </c>
      <c r="Q154" s="3" t="s">
        <v>1981</v>
      </c>
      <c r="R154" s="2">
        <v>686</v>
      </c>
      <c r="S154" s="37">
        <f t="shared" si="15"/>
        <v>13.398437499999998</v>
      </c>
      <c r="T154" s="28"/>
      <c r="U154" s="2">
        <v>153</v>
      </c>
      <c r="V154" s="3" t="s">
        <v>3936</v>
      </c>
      <c r="W154" s="2">
        <v>586</v>
      </c>
      <c r="X154" s="37">
        <f t="shared" si="16"/>
        <v>13.080357142857144</v>
      </c>
      <c r="Y154" s="28"/>
    </row>
    <row r="155" spans="1:25" x14ac:dyDescent="0.2">
      <c r="A155" s="2">
        <v>154</v>
      </c>
      <c r="B155" s="24" t="s">
        <v>3013</v>
      </c>
      <c r="C155" s="2">
        <v>653</v>
      </c>
      <c r="D155" s="37">
        <f t="shared" si="12"/>
        <v>12.393243499715316</v>
      </c>
      <c r="E155" s="29"/>
      <c r="F155" s="2">
        <v>154</v>
      </c>
      <c r="G155" s="3" t="s">
        <v>330</v>
      </c>
      <c r="H155" s="2">
        <v>650</v>
      </c>
      <c r="I155" s="37">
        <f t="shared" si="13"/>
        <v>13.818027210884354</v>
      </c>
      <c r="J155" s="28"/>
      <c r="K155" s="2">
        <v>154</v>
      </c>
      <c r="L155" s="3" t="s">
        <v>670</v>
      </c>
      <c r="M155" s="2">
        <v>737</v>
      </c>
      <c r="N155" s="37">
        <f t="shared" si="14"/>
        <v>14.39453125</v>
      </c>
      <c r="O155" s="28"/>
      <c r="P155" s="2">
        <v>154</v>
      </c>
      <c r="Q155" s="3" t="s">
        <v>2150</v>
      </c>
      <c r="R155" s="2">
        <v>676</v>
      </c>
      <c r="S155" s="37">
        <f t="shared" si="15"/>
        <v>13.203124999999998</v>
      </c>
      <c r="T155" s="28"/>
      <c r="U155" s="2">
        <v>154</v>
      </c>
      <c r="V155" s="3" t="s">
        <v>1564</v>
      </c>
      <c r="W155" s="2">
        <v>586</v>
      </c>
      <c r="X155" s="37">
        <f t="shared" si="16"/>
        <v>13.080357142857144</v>
      </c>
      <c r="Y155" s="28"/>
    </row>
    <row r="156" spans="1:25" x14ac:dyDescent="0.2">
      <c r="A156" s="2">
        <v>155</v>
      </c>
      <c r="B156" s="3" t="s">
        <v>1812</v>
      </c>
      <c r="C156" s="2">
        <v>653</v>
      </c>
      <c r="D156" s="37">
        <f t="shared" si="12"/>
        <v>12.393243499715316</v>
      </c>
      <c r="E156" s="29"/>
      <c r="F156" s="2">
        <v>155</v>
      </c>
      <c r="G156" s="3" t="s">
        <v>1459</v>
      </c>
      <c r="H156" s="2">
        <v>642</v>
      </c>
      <c r="I156" s="37">
        <f t="shared" si="13"/>
        <v>13.647959183673469</v>
      </c>
      <c r="J156" s="28"/>
      <c r="K156" s="2">
        <v>155</v>
      </c>
      <c r="L156" s="3" t="s">
        <v>2012</v>
      </c>
      <c r="M156" s="2">
        <v>725</v>
      </c>
      <c r="N156" s="37">
        <f t="shared" si="14"/>
        <v>14.16015625</v>
      </c>
      <c r="O156" s="28"/>
      <c r="P156" s="2">
        <v>155</v>
      </c>
      <c r="Q156" s="3" t="s">
        <v>1019</v>
      </c>
      <c r="R156" s="2">
        <v>673</v>
      </c>
      <c r="S156" s="37">
        <f t="shared" si="15"/>
        <v>13.14453125</v>
      </c>
      <c r="T156" s="28"/>
      <c r="U156" s="2">
        <v>155</v>
      </c>
      <c r="V156" s="9" t="s">
        <v>1292</v>
      </c>
      <c r="W156" s="2">
        <v>580</v>
      </c>
      <c r="X156" s="37">
        <f t="shared" si="16"/>
        <v>12.946428571428573</v>
      </c>
      <c r="Y156" s="28"/>
    </row>
    <row r="157" spans="1:25" x14ac:dyDescent="0.2">
      <c r="A157" s="2">
        <v>156</v>
      </c>
      <c r="B157" s="3" t="s">
        <v>485</v>
      </c>
      <c r="C157" s="2">
        <v>653</v>
      </c>
      <c r="D157" s="37">
        <f t="shared" si="12"/>
        <v>12.393243499715316</v>
      </c>
      <c r="E157" s="29"/>
      <c r="F157" s="2">
        <v>156</v>
      </c>
      <c r="G157" s="3" t="s">
        <v>941</v>
      </c>
      <c r="H157" s="2">
        <v>634</v>
      </c>
      <c r="I157" s="37">
        <f t="shared" si="13"/>
        <v>13.477891156462585</v>
      </c>
      <c r="J157" s="28"/>
      <c r="K157" s="2">
        <v>156</v>
      </c>
      <c r="L157" s="3" t="s">
        <v>901</v>
      </c>
      <c r="M157" s="2">
        <v>713</v>
      </c>
      <c r="N157" s="37">
        <f t="shared" si="14"/>
        <v>13.92578125</v>
      </c>
      <c r="O157" s="28"/>
      <c r="P157" s="2">
        <v>156</v>
      </c>
      <c r="Q157" s="3" t="s">
        <v>2094</v>
      </c>
      <c r="R157" s="2">
        <v>669</v>
      </c>
      <c r="S157" s="37">
        <f t="shared" si="15"/>
        <v>13.066406250000002</v>
      </c>
      <c r="T157" s="28"/>
      <c r="U157" s="2">
        <v>156</v>
      </c>
      <c r="V157" s="24" t="s">
        <v>3328</v>
      </c>
      <c r="W157" s="2">
        <v>579</v>
      </c>
      <c r="X157" s="37">
        <f t="shared" si="16"/>
        <v>12.924107142857144</v>
      </c>
      <c r="Y157" s="28"/>
    </row>
    <row r="158" spans="1:25" x14ac:dyDescent="0.2">
      <c r="A158" s="2">
        <v>157</v>
      </c>
      <c r="B158" s="24" t="s">
        <v>1493</v>
      </c>
      <c r="C158" s="2">
        <v>652</v>
      </c>
      <c r="D158" s="37">
        <f t="shared" si="12"/>
        <v>12.374264566331373</v>
      </c>
      <c r="E158" s="29"/>
      <c r="F158" s="2">
        <v>157</v>
      </c>
      <c r="G158" s="3" t="s">
        <v>439</v>
      </c>
      <c r="H158" s="2">
        <v>632</v>
      </c>
      <c r="I158" s="37">
        <f t="shared" si="13"/>
        <v>13.435374149659864</v>
      </c>
      <c r="J158" s="28"/>
      <c r="K158" s="2">
        <v>157</v>
      </c>
      <c r="L158" s="3" t="s">
        <v>579</v>
      </c>
      <c r="M158" s="2">
        <v>707</v>
      </c>
      <c r="N158" s="37">
        <f t="shared" si="14"/>
        <v>13.80859375</v>
      </c>
      <c r="O158" s="28"/>
      <c r="P158" s="2">
        <v>157</v>
      </c>
      <c r="Q158" s="3" t="s">
        <v>2361</v>
      </c>
      <c r="R158" s="2">
        <v>669</v>
      </c>
      <c r="S158" s="37">
        <f t="shared" si="15"/>
        <v>13.066406250000002</v>
      </c>
      <c r="T158" s="28"/>
      <c r="U158" s="2">
        <v>157</v>
      </c>
      <c r="V158" s="3" t="s">
        <v>1546</v>
      </c>
      <c r="W158" s="2">
        <v>578</v>
      </c>
      <c r="X158" s="37">
        <f t="shared" si="16"/>
        <v>12.901785714285715</v>
      </c>
      <c r="Y158" s="28"/>
    </row>
    <row r="159" spans="1:25" x14ac:dyDescent="0.2">
      <c r="A159" s="2">
        <v>158</v>
      </c>
      <c r="B159" s="3" t="s">
        <v>475</v>
      </c>
      <c r="C159" s="2">
        <v>645</v>
      </c>
      <c r="D159" s="37">
        <f t="shared" si="12"/>
        <v>12.241412032643765</v>
      </c>
      <c r="E159" s="29"/>
      <c r="F159" s="2">
        <v>158</v>
      </c>
      <c r="G159" s="3" t="s">
        <v>807</v>
      </c>
      <c r="H159" s="2">
        <v>632</v>
      </c>
      <c r="I159" s="37">
        <f t="shared" si="13"/>
        <v>13.435374149659864</v>
      </c>
      <c r="J159" s="28"/>
      <c r="K159" s="2">
        <v>158</v>
      </c>
      <c r="L159" s="3" t="s">
        <v>846</v>
      </c>
      <c r="M159" s="2">
        <v>686</v>
      </c>
      <c r="N159" s="37">
        <f t="shared" si="14"/>
        <v>13.398437499999998</v>
      </c>
      <c r="O159" s="28"/>
      <c r="P159" s="2">
        <v>158</v>
      </c>
      <c r="Q159" s="3" t="s">
        <v>2652</v>
      </c>
      <c r="R159" s="2">
        <v>666</v>
      </c>
      <c r="S159" s="37">
        <f t="shared" si="15"/>
        <v>13.007812499999998</v>
      </c>
      <c r="T159" s="28"/>
      <c r="U159" s="2">
        <v>158</v>
      </c>
      <c r="V159" s="3" t="s">
        <v>1288</v>
      </c>
      <c r="W159" s="2">
        <v>575</v>
      </c>
      <c r="X159" s="37">
        <f t="shared" si="16"/>
        <v>12.834821428571427</v>
      </c>
      <c r="Y159" s="28"/>
    </row>
    <row r="160" spans="1:25" x14ac:dyDescent="0.2">
      <c r="A160" s="2">
        <v>159</v>
      </c>
      <c r="B160" s="3" t="s">
        <v>2747</v>
      </c>
      <c r="C160" s="2">
        <v>644</v>
      </c>
      <c r="D160" s="37">
        <f t="shared" si="12"/>
        <v>12.222433099259822</v>
      </c>
      <c r="E160" s="29"/>
      <c r="F160" s="2">
        <v>159</v>
      </c>
      <c r="G160" s="3" t="s">
        <v>1549</v>
      </c>
      <c r="H160" s="2">
        <v>629</v>
      </c>
      <c r="I160" s="37">
        <f t="shared" si="13"/>
        <v>13.371598639455781</v>
      </c>
      <c r="J160" s="28"/>
      <c r="K160" s="2">
        <v>159</v>
      </c>
      <c r="L160" s="3" t="s">
        <v>413</v>
      </c>
      <c r="M160" s="2">
        <v>675</v>
      </c>
      <c r="N160" s="37">
        <f t="shared" si="14"/>
        <v>13.18359375</v>
      </c>
      <c r="O160" s="28"/>
      <c r="P160" s="2">
        <v>159</v>
      </c>
      <c r="Q160" s="3" t="s">
        <v>222</v>
      </c>
      <c r="R160" s="2">
        <v>666</v>
      </c>
      <c r="S160" s="37">
        <f t="shared" si="15"/>
        <v>13.007812499999998</v>
      </c>
      <c r="T160" s="28"/>
      <c r="U160" s="2">
        <v>159</v>
      </c>
      <c r="V160" s="3" t="s">
        <v>85</v>
      </c>
      <c r="W160" s="2">
        <v>573</v>
      </c>
      <c r="X160" s="37">
        <f t="shared" si="16"/>
        <v>12.790178571428571</v>
      </c>
      <c r="Y160" s="28"/>
    </row>
    <row r="161" spans="1:25" x14ac:dyDescent="0.2">
      <c r="A161" s="2">
        <v>160</v>
      </c>
      <c r="B161" s="3" t="s">
        <v>1655</v>
      </c>
      <c r="C161" s="2">
        <v>644</v>
      </c>
      <c r="D161" s="37">
        <f t="shared" si="12"/>
        <v>12.222433099259822</v>
      </c>
      <c r="E161" s="29"/>
      <c r="F161" s="2">
        <v>160</v>
      </c>
      <c r="G161" s="3" t="s">
        <v>1622</v>
      </c>
      <c r="H161" s="2">
        <v>629</v>
      </c>
      <c r="I161" s="37">
        <f t="shared" si="13"/>
        <v>13.371598639455781</v>
      </c>
      <c r="J161" s="28"/>
      <c r="K161" s="2">
        <v>160</v>
      </c>
      <c r="L161" s="3" t="s">
        <v>702</v>
      </c>
      <c r="M161" s="2">
        <v>675</v>
      </c>
      <c r="N161" s="37">
        <f t="shared" si="14"/>
        <v>13.18359375</v>
      </c>
      <c r="O161" s="28"/>
      <c r="P161" s="2">
        <v>160</v>
      </c>
      <c r="Q161" s="3" t="s">
        <v>2170</v>
      </c>
      <c r="R161" s="2">
        <v>666</v>
      </c>
      <c r="S161" s="37">
        <f t="shared" si="15"/>
        <v>13.007812499999998</v>
      </c>
      <c r="T161" s="28"/>
      <c r="U161" s="2">
        <v>160</v>
      </c>
      <c r="V161" s="3" t="s">
        <v>1468</v>
      </c>
      <c r="W161" s="2">
        <v>573</v>
      </c>
      <c r="X161" s="37">
        <f t="shared" si="16"/>
        <v>12.790178571428571</v>
      </c>
      <c r="Y161" s="28"/>
    </row>
    <row r="162" spans="1:25" x14ac:dyDescent="0.2">
      <c r="A162" s="2">
        <v>161</v>
      </c>
      <c r="B162" s="3" t="s">
        <v>2800</v>
      </c>
      <c r="C162" s="2">
        <v>642</v>
      </c>
      <c r="D162" s="37">
        <f t="shared" ref="D162:D193" si="17">C162/52.69</f>
        <v>12.184475232491934</v>
      </c>
      <c r="E162" s="29"/>
      <c r="F162" s="2">
        <v>161</v>
      </c>
      <c r="G162" s="3" t="s">
        <v>1078</v>
      </c>
      <c r="H162" s="2">
        <v>624</v>
      </c>
      <c r="I162" s="37">
        <f t="shared" si="13"/>
        <v>13.26530612244898</v>
      </c>
      <c r="J162" s="28"/>
      <c r="K162" s="2">
        <v>161</v>
      </c>
      <c r="L162" s="3" t="s">
        <v>569</v>
      </c>
      <c r="M162" s="2">
        <v>665</v>
      </c>
      <c r="N162" s="37">
        <f t="shared" si="14"/>
        <v>12.98828125</v>
      </c>
      <c r="O162" s="28"/>
      <c r="P162" s="2">
        <v>161</v>
      </c>
      <c r="Q162" s="3" t="s">
        <v>82</v>
      </c>
      <c r="R162" s="2">
        <v>665</v>
      </c>
      <c r="S162" s="37">
        <f t="shared" si="15"/>
        <v>12.98828125</v>
      </c>
      <c r="T162" s="28"/>
      <c r="U162" s="2">
        <v>161</v>
      </c>
      <c r="V162" s="69" t="s">
        <v>3832</v>
      </c>
      <c r="W162" s="2">
        <v>569</v>
      </c>
      <c r="X162" s="37">
        <f t="shared" si="16"/>
        <v>12.700892857142856</v>
      </c>
      <c r="Y162" s="28"/>
    </row>
    <row r="163" spans="1:25" x14ac:dyDescent="0.2">
      <c r="A163" s="2">
        <v>162</v>
      </c>
      <c r="B163" s="3" t="s">
        <v>1406</v>
      </c>
      <c r="C163" s="2">
        <v>641</v>
      </c>
      <c r="D163" s="37">
        <f t="shared" si="17"/>
        <v>12.165496299107991</v>
      </c>
      <c r="E163" s="29"/>
      <c r="F163" s="2">
        <v>162</v>
      </c>
      <c r="G163" s="3" t="s">
        <v>1399</v>
      </c>
      <c r="H163" s="2">
        <v>616</v>
      </c>
      <c r="I163" s="37">
        <f t="shared" si="13"/>
        <v>13.095238095238097</v>
      </c>
      <c r="J163" s="28"/>
      <c r="K163" s="2">
        <v>162</v>
      </c>
      <c r="L163" s="3" t="s">
        <v>624</v>
      </c>
      <c r="M163" s="2">
        <v>661</v>
      </c>
      <c r="N163" s="37">
        <f t="shared" si="14"/>
        <v>12.910156249999998</v>
      </c>
      <c r="O163" s="28"/>
      <c r="P163" s="2">
        <v>162</v>
      </c>
      <c r="Q163" s="3" t="s">
        <v>2121</v>
      </c>
      <c r="R163" s="2">
        <v>665</v>
      </c>
      <c r="S163" s="37">
        <f t="shared" si="15"/>
        <v>12.98828125</v>
      </c>
      <c r="T163" s="28"/>
      <c r="U163" s="2">
        <v>162</v>
      </c>
      <c r="V163" s="3" t="s">
        <v>2978</v>
      </c>
      <c r="W163" s="2">
        <v>550</v>
      </c>
      <c r="X163" s="37">
        <f t="shared" si="16"/>
        <v>12.276785714285714</v>
      </c>
      <c r="Y163" s="28"/>
    </row>
    <row r="164" spans="1:25" x14ac:dyDescent="0.2">
      <c r="A164" s="2">
        <v>163</v>
      </c>
      <c r="B164" s="3" t="s">
        <v>1878</v>
      </c>
      <c r="C164" s="2">
        <v>633</v>
      </c>
      <c r="D164" s="37">
        <f t="shared" si="17"/>
        <v>12.01366483203644</v>
      </c>
      <c r="E164" s="29"/>
      <c r="F164" s="2">
        <v>163</v>
      </c>
      <c r="G164" s="3" t="s">
        <v>1272</v>
      </c>
      <c r="H164" s="2">
        <v>616</v>
      </c>
      <c r="I164" s="37">
        <f t="shared" si="13"/>
        <v>13.095238095238097</v>
      </c>
      <c r="J164" s="28"/>
      <c r="K164" s="2">
        <v>163</v>
      </c>
      <c r="L164" s="3" t="s">
        <v>2498</v>
      </c>
      <c r="M164" s="2">
        <v>642</v>
      </c>
      <c r="N164" s="37">
        <f t="shared" si="14"/>
        <v>12.5390625</v>
      </c>
      <c r="O164" s="28"/>
      <c r="P164" s="2">
        <v>163</v>
      </c>
      <c r="Q164" s="3" t="s">
        <v>2178</v>
      </c>
      <c r="R164" s="2">
        <v>656</v>
      </c>
      <c r="S164" s="37">
        <f t="shared" si="15"/>
        <v>12.812499999999998</v>
      </c>
      <c r="T164" s="28"/>
      <c r="U164" s="2">
        <v>163</v>
      </c>
      <c r="V164" s="24" t="s">
        <v>3203</v>
      </c>
      <c r="W164" s="2">
        <v>548</v>
      </c>
      <c r="X164" s="37">
        <f t="shared" si="16"/>
        <v>12.232142857142856</v>
      </c>
      <c r="Y164" s="28"/>
    </row>
    <row r="165" spans="1:25" x14ac:dyDescent="0.2">
      <c r="A165" s="2">
        <v>164</v>
      </c>
      <c r="B165" s="24" t="s">
        <v>2890</v>
      </c>
      <c r="C165" s="2">
        <v>633</v>
      </c>
      <c r="D165" s="37">
        <f t="shared" si="17"/>
        <v>12.01366483203644</v>
      </c>
      <c r="E165" s="29"/>
      <c r="F165" s="2">
        <v>164</v>
      </c>
      <c r="G165" s="3" t="s">
        <v>1283</v>
      </c>
      <c r="H165" s="2">
        <v>611</v>
      </c>
      <c r="I165" s="37">
        <f t="shared" si="13"/>
        <v>12.988945578231291</v>
      </c>
      <c r="J165" s="28"/>
      <c r="K165" s="2">
        <v>164</v>
      </c>
      <c r="L165" s="3" t="s">
        <v>1130</v>
      </c>
      <c r="M165" s="2">
        <v>631</v>
      </c>
      <c r="N165" s="37">
        <f t="shared" si="14"/>
        <v>12.32421875</v>
      </c>
      <c r="O165" s="28"/>
      <c r="P165" s="2">
        <v>164</v>
      </c>
      <c r="Q165" s="3" t="s">
        <v>2337</v>
      </c>
      <c r="R165" s="2">
        <v>654</v>
      </c>
      <c r="S165" s="37">
        <f t="shared" si="15"/>
        <v>12.773437500000002</v>
      </c>
      <c r="T165" s="28"/>
      <c r="U165" s="2">
        <v>164</v>
      </c>
      <c r="V165" s="3" t="s">
        <v>392</v>
      </c>
      <c r="W165" s="2">
        <v>531</v>
      </c>
      <c r="X165" s="37">
        <f t="shared" si="16"/>
        <v>11.852678571428571</v>
      </c>
      <c r="Y165" s="28"/>
    </row>
    <row r="166" spans="1:25" x14ac:dyDescent="0.2">
      <c r="A166" s="2">
        <v>165</v>
      </c>
      <c r="B166" s="3" t="s">
        <v>2096</v>
      </c>
      <c r="C166" s="2">
        <v>626</v>
      </c>
      <c r="D166" s="37">
        <f t="shared" si="17"/>
        <v>11.880812298348832</v>
      </c>
      <c r="E166" s="29"/>
      <c r="F166" s="2">
        <v>165</v>
      </c>
      <c r="G166" s="3" t="s">
        <v>920</v>
      </c>
      <c r="H166" s="2">
        <v>605</v>
      </c>
      <c r="I166" s="37">
        <f t="shared" si="13"/>
        <v>12.861394557823131</v>
      </c>
      <c r="J166" s="28"/>
      <c r="K166" s="2">
        <v>165</v>
      </c>
      <c r="L166" s="3" t="s">
        <v>962</v>
      </c>
      <c r="M166" s="2">
        <v>626</v>
      </c>
      <c r="N166" s="37">
        <f t="shared" si="14"/>
        <v>12.2265625</v>
      </c>
      <c r="O166" s="28"/>
      <c r="P166" s="2">
        <v>165</v>
      </c>
      <c r="Q166" s="3" t="s">
        <v>196</v>
      </c>
      <c r="R166" s="2">
        <v>642</v>
      </c>
      <c r="S166" s="37">
        <f t="shared" si="15"/>
        <v>12.5390625</v>
      </c>
      <c r="T166" s="28"/>
      <c r="U166" s="2">
        <v>165</v>
      </c>
      <c r="V166" s="3" t="s">
        <v>1561</v>
      </c>
      <c r="W166" s="2">
        <v>523</v>
      </c>
      <c r="X166" s="37">
        <f t="shared" si="16"/>
        <v>11.674107142857142</v>
      </c>
      <c r="Y166" s="28"/>
    </row>
    <row r="167" spans="1:25" x14ac:dyDescent="0.2">
      <c r="A167" s="2">
        <v>166</v>
      </c>
      <c r="B167" s="24" t="s">
        <v>3078</v>
      </c>
      <c r="C167" s="2">
        <v>612</v>
      </c>
      <c r="D167" s="37">
        <f t="shared" si="17"/>
        <v>11.615107230973619</v>
      </c>
      <c r="E167" s="29"/>
      <c r="F167" s="2">
        <v>166</v>
      </c>
      <c r="G167" s="3" t="s">
        <v>2289</v>
      </c>
      <c r="H167" s="2">
        <v>605</v>
      </c>
      <c r="I167" s="37">
        <f t="shared" si="13"/>
        <v>12.861394557823131</v>
      </c>
      <c r="J167" s="28"/>
      <c r="K167" s="2">
        <v>166</v>
      </c>
      <c r="L167" s="3" t="s">
        <v>699</v>
      </c>
      <c r="M167" s="2">
        <v>625</v>
      </c>
      <c r="N167" s="37">
        <f t="shared" si="14"/>
        <v>12.20703125</v>
      </c>
      <c r="O167" s="28"/>
      <c r="P167" s="2">
        <v>166</v>
      </c>
      <c r="Q167" s="3" t="s">
        <v>1792</v>
      </c>
      <c r="R167" s="2">
        <v>637</v>
      </c>
      <c r="S167" s="37">
        <f t="shared" si="15"/>
        <v>12.44140625</v>
      </c>
      <c r="T167" s="28"/>
      <c r="U167" s="2">
        <v>166</v>
      </c>
      <c r="V167" s="3" t="s">
        <v>2742</v>
      </c>
      <c r="W167" s="2">
        <v>511</v>
      </c>
      <c r="X167" s="37">
        <f t="shared" si="16"/>
        <v>11.40625</v>
      </c>
      <c r="Y167" s="28"/>
    </row>
    <row r="168" spans="1:25" x14ac:dyDescent="0.2">
      <c r="A168" s="2">
        <v>167</v>
      </c>
      <c r="B168" s="3" t="s">
        <v>2309</v>
      </c>
      <c r="C168" s="2">
        <v>609</v>
      </c>
      <c r="D168" s="37">
        <f t="shared" si="17"/>
        <v>11.558170430821788</v>
      </c>
      <c r="E168" s="29"/>
      <c r="F168" s="2">
        <v>167</v>
      </c>
      <c r="G168" s="3" t="s">
        <v>926</v>
      </c>
      <c r="H168" s="2">
        <v>587</v>
      </c>
      <c r="I168" s="37">
        <f t="shared" si="13"/>
        <v>12.478741496598641</v>
      </c>
      <c r="J168" s="28"/>
      <c r="K168" s="2">
        <v>167</v>
      </c>
      <c r="L168" s="3" t="s">
        <v>202</v>
      </c>
      <c r="M168" s="2">
        <v>620</v>
      </c>
      <c r="N168" s="37">
        <f t="shared" si="14"/>
        <v>12.109375</v>
      </c>
      <c r="O168" s="28"/>
      <c r="P168" s="2">
        <v>167</v>
      </c>
      <c r="Q168" s="3" t="s">
        <v>263</v>
      </c>
      <c r="R168" s="2">
        <v>634</v>
      </c>
      <c r="S168" s="37">
        <f t="shared" si="15"/>
        <v>12.3828125</v>
      </c>
      <c r="T168" s="28"/>
      <c r="U168" s="2">
        <v>167</v>
      </c>
      <c r="V168" s="69" t="s">
        <v>3842</v>
      </c>
      <c r="W168" s="2">
        <v>497</v>
      </c>
      <c r="X168" s="37">
        <f t="shared" si="16"/>
        <v>11.09375</v>
      </c>
      <c r="Y168" s="28"/>
    </row>
    <row r="169" spans="1:25" x14ac:dyDescent="0.2">
      <c r="A169" s="2">
        <v>168</v>
      </c>
      <c r="B169" s="3" t="s">
        <v>1918</v>
      </c>
      <c r="C169" s="2">
        <v>606</v>
      </c>
      <c r="D169" s="37">
        <f t="shared" si="17"/>
        <v>11.501233630669956</v>
      </c>
      <c r="E169" s="29"/>
      <c r="F169" s="2">
        <v>168</v>
      </c>
      <c r="G169" s="3" t="s">
        <v>198</v>
      </c>
      <c r="H169" s="2">
        <v>582</v>
      </c>
      <c r="I169" s="37">
        <f t="shared" si="13"/>
        <v>12.372448979591837</v>
      </c>
      <c r="J169" s="28"/>
      <c r="K169" s="2">
        <v>168</v>
      </c>
      <c r="L169" s="3" t="s">
        <v>919</v>
      </c>
      <c r="M169" s="2">
        <v>620</v>
      </c>
      <c r="N169" s="37">
        <f t="shared" si="14"/>
        <v>12.109375</v>
      </c>
      <c r="O169" s="28"/>
      <c r="P169" s="2">
        <v>168</v>
      </c>
      <c r="Q169" s="3" t="s">
        <v>2198</v>
      </c>
      <c r="R169" s="2">
        <v>633</v>
      </c>
      <c r="S169" s="37">
        <f t="shared" si="15"/>
        <v>12.36328125</v>
      </c>
      <c r="T169" s="28"/>
      <c r="U169" s="2">
        <v>168</v>
      </c>
      <c r="V169" s="24" t="s">
        <v>4011</v>
      </c>
      <c r="W169" s="2">
        <v>493</v>
      </c>
      <c r="X169" s="37">
        <f t="shared" si="16"/>
        <v>11.004464285714285</v>
      </c>
      <c r="Y169" s="28"/>
    </row>
    <row r="170" spans="1:25" x14ac:dyDescent="0.2">
      <c r="A170" s="2">
        <v>169</v>
      </c>
      <c r="B170" s="3" t="s">
        <v>503</v>
      </c>
      <c r="C170" s="2">
        <v>604</v>
      </c>
      <c r="D170" s="37">
        <f t="shared" si="17"/>
        <v>11.46327576390207</v>
      </c>
      <c r="E170" s="29"/>
      <c r="F170" s="2">
        <v>169</v>
      </c>
      <c r="G170" s="3" t="s">
        <v>587</v>
      </c>
      <c r="H170" s="2">
        <v>582</v>
      </c>
      <c r="I170" s="37">
        <f t="shared" si="13"/>
        <v>12.372448979591837</v>
      </c>
      <c r="J170" s="28"/>
      <c r="K170" s="2">
        <v>169</v>
      </c>
      <c r="L170" s="3" t="s">
        <v>983</v>
      </c>
      <c r="M170" s="2">
        <v>619</v>
      </c>
      <c r="N170" s="37">
        <f t="shared" si="14"/>
        <v>12.08984375</v>
      </c>
      <c r="O170" s="28"/>
      <c r="P170" s="2">
        <v>169</v>
      </c>
      <c r="Q170" s="3" t="s">
        <v>114</v>
      </c>
      <c r="R170" s="2">
        <v>632</v>
      </c>
      <c r="S170" s="37">
        <f t="shared" si="15"/>
        <v>12.34375</v>
      </c>
      <c r="T170" s="28"/>
      <c r="U170" s="2">
        <v>169</v>
      </c>
      <c r="V170" s="3" t="s">
        <v>1579</v>
      </c>
      <c r="W170" s="2">
        <v>492</v>
      </c>
      <c r="X170" s="37">
        <f t="shared" si="16"/>
        <v>10.982142857142858</v>
      </c>
      <c r="Y170" s="28"/>
    </row>
    <row r="171" spans="1:25" x14ac:dyDescent="0.2">
      <c r="A171" s="2">
        <v>170</v>
      </c>
      <c r="B171" s="3" t="s">
        <v>1552</v>
      </c>
      <c r="C171" s="2">
        <v>593</v>
      </c>
      <c r="D171" s="37">
        <f t="shared" si="17"/>
        <v>11.254507496678688</v>
      </c>
      <c r="E171" s="29"/>
      <c r="F171" s="2">
        <v>170</v>
      </c>
      <c r="G171" s="3" t="s">
        <v>1300</v>
      </c>
      <c r="H171" s="2">
        <v>569</v>
      </c>
      <c r="I171" s="37">
        <f t="shared" si="13"/>
        <v>12.096088435374149</v>
      </c>
      <c r="J171" s="28"/>
      <c r="K171" s="2">
        <v>170</v>
      </c>
      <c r="L171" s="3" t="s">
        <v>721</v>
      </c>
      <c r="M171" s="2">
        <v>602</v>
      </c>
      <c r="N171" s="37">
        <f t="shared" si="14"/>
        <v>11.7578125</v>
      </c>
      <c r="O171" s="28"/>
      <c r="P171" s="2">
        <v>170</v>
      </c>
      <c r="Q171" s="3" t="s">
        <v>1262</v>
      </c>
      <c r="R171" s="2">
        <v>630</v>
      </c>
      <c r="S171" s="37">
        <f t="shared" si="15"/>
        <v>12.3046875</v>
      </c>
      <c r="T171" s="28"/>
      <c r="U171" s="2">
        <v>170</v>
      </c>
      <c r="V171" s="69" t="s">
        <v>3826</v>
      </c>
      <c r="W171" s="2">
        <v>486</v>
      </c>
      <c r="X171" s="37">
        <f t="shared" si="16"/>
        <v>10.848214285714286</v>
      </c>
      <c r="Y171" s="28"/>
    </row>
    <row r="172" spans="1:25" x14ac:dyDescent="0.2">
      <c r="A172" s="2">
        <v>171</v>
      </c>
      <c r="B172" s="3" t="s">
        <v>1047</v>
      </c>
      <c r="C172" s="2">
        <v>592</v>
      </c>
      <c r="D172" s="37">
        <f t="shared" si="17"/>
        <v>11.235528563294743</v>
      </c>
      <c r="E172" s="29"/>
      <c r="F172" s="2">
        <v>171</v>
      </c>
      <c r="G172" s="3" t="s">
        <v>1552</v>
      </c>
      <c r="H172" s="2">
        <v>567</v>
      </c>
      <c r="I172" s="37">
        <f t="shared" si="13"/>
        <v>12.053571428571429</v>
      </c>
      <c r="J172" s="28"/>
      <c r="K172" s="2">
        <v>171</v>
      </c>
      <c r="L172" s="3" t="s">
        <v>1153</v>
      </c>
      <c r="M172" s="2">
        <v>597</v>
      </c>
      <c r="N172" s="37">
        <f t="shared" si="14"/>
        <v>11.66015625</v>
      </c>
      <c r="O172" s="28"/>
      <c r="P172" s="2">
        <v>171</v>
      </c>
      <c r="Q172" s="3" t="s">
        <v>1920</v>
      </c>
      <c r="R172" s="2">
        <v>629</v>
      </c>
      <c r="S172" s="37">
        <f t="shared" si="15"/>
        <v>12.28515625</v>
      </c>
      <c r="T172" s="28"/>
      <c r="U172" s="2">
        <v>171</v>
      </c>
      <c r="V172" s="3" t="s">
        <v>2625</v>
      </c>
      <c r="W172" s="2">
        <v>486</v>
      </c>
      <c r="X172" s="37">
        <f t="shared" si="16"/>
        <v>10.848214285714286</v>
      </c>
      <c r="Y172" s="28"/>
    </row>
    <row r="173" spans="1:25" x14ac:dyDescent="0.2">
      <c r="A173" s="30">
        <v>172</v>
      </c>
      <c r="B173" s="24" t="s">
        <v>2823</v>
      </c>
      <c r="C173" s="2">
        <v>582</v>
      </c>
      <c r="D173" s="37">
        <f t="shared" si="17"/>
        <v>11.045739229455306</v>
      </c>
      <c r="E173" s="29"/>
      <c r="F173" s="2">
        <v>172</v>
      </c>
      <c r="G173" s="3" t="s">
        <v>321</v>
      </c>
      <c r="H173" s="2">
        <v>564</v>
      </c>
      <c r="I173" s="37">
        <f t="shared" si="13"/>
        <v>11.989795918367346</v>
      </c>
      <c r="J173" s="28"/>
      <c r="K173" s="2">
        <v>172</v>
      </c>
      <c r="L173" s="3" t="s">
        <v>1417</v>
      </c>
      <c r="M173" s="2">
        <v>596</v>
      </c>
      <c r="N173" s="37">
        <f t="shared" si="14"/>
        <v>11.640625</v>
      </c>
      <c r="O173" s="28"/>
      <c r="P173" s="2">
        <v>172</v>
      </c>
      <c r="Q173" s="3" t="s">
        <v>381</v>
      </c>
      <c r="R173" s="2">
        <v>625</v>
      </c>
      <c r="S173" s="37">
        <f t="shared" si="15"/>
        <v>12.20703125</v>
      </c>
      <c r="T173" s="28"/>
      <c r="U173" s="2">
        <v>172</v>
      </c>
      <c r="V173" s="24" t="s">
        <v>3993</v>
      </c>
      <c r="W173" s="2">
        <v>485</v>
      </c>
      <c r="X173" s="37">
        <f t="shared" si="16"/>
        <v>10.825892857142858</v>
      </c>
      <c r="Y173" s="28"/>
    </row>
    <row r="174" spans="1:25" x14ac:dyDescent="0.2">
      <c r="A174" s="2">
        <v>173</v>
      </c>
      <c r="B174" s="3" t="s">
        <v>2147</v>
      </c>
      <c r="C174" s="2">
        <v>581</v>
      </c>
      <c r="D174" s="37">
        <f t="shared" si="17"/>
        <v>11.026760296071361</v>
      </c>
      <c r="E174" s="29"/>
      <c r="F174" s="2">
        <v>173</v>
      </c>
      <c r="G174" s="3" t="s">
        <v>1446</v>
      </c>
      <c r="H174" s="2">
        <v>561</v>
      </c>
      <c r="I174" s="37">
        <f t="shared" si="13"/>
        <v>11.926020408163266</v>
      </c>
      <c r="J174" s="28"/>
      <c r="K174" s="2">
        <v>173</v>
      </c>
      <c r="L174" s="3" t="s">
        <v>714</v>
      </c>
      <c r="M174" s="2">
        <v>594</v>
      </c>
      <c r="N174" s="37">
        <f t="shared" si="14"/>
        <v>11.6015625</v>
      </c>
      <c r="O174" s="28"/>
      <c r="P174" s="2">
        <v>173</v>
      </c>
      <c r="Q174" s="3" t="s">
        <v>2656</v>
      </c>
      <c r="R174" s="2">
        <v>606</v>
      </c>
      <c r="S174" s="37">
        <f t="shared" si="15"/>
        <v>11.8359375</v>
      </c>
      <c r="T174" s="28"/>
      <c r="U174" s="2">
        <v>173</v>
      </c>
      <c r="V174" s="3" t="s">
        <v>794</v>
      </c>
      <c r="W174" s="2">
        <v>478</v>
      </c>
      <c r="X174" s="37">
        <f t="shared" si="16"/>
        <v>10.669642857142856</v>
      </c>
      <c r="Y174" s="28"/>
    </row>
    <row r="175" spans="1:25" x14ac:dyDescent="0.2">
      <c r="A175" s="2">
        <v>174</v>
      </c>
      <c r="B175" s="3" t="s">
        <v>1825</v>
      </c>
      <c r="C175" s="2">
        <v>578</v>
      </c>
      <c r="D175" s="37">
        <f t="shared" si="17"/>
        <v>10.969823495919529</v>
      </c>
      <c r="E175" s="29"/>
      <c r="F175" s="2">
        <v>174</v>
      </c>
      <c r="G175" s="3" t="s">
        <v>2171</v>
      </c>
      <c r="H175" s="2">
        <v>558</v>
      </c>
      <c r="I175" s="37">
        <f t="shared" si="13"/>
        <v>11.862244897959185</v>
      </c>
      <c r="J175" s="28"/>
      <c r="K175" s="2">
        <v>174</v>
      </c>
      <c r="L175" s="3" t="s">
        <v>2631</v>
      </c>
      <c r="M175" s="2">
        <v>583</v>
      </c>
      <c r="N175" s="37">
        <f t="shared" si="14"/>
        <v>11.38671875</v>
      </c>
      <c r="O175" s="28"/>
      <c r="P175" s="2">
        <v>174</v>
      </c>
      <c r="Q175" s="3" t="s">
        <v>1290</v>
      </c>
      <c r="R175" s="2">
        <v>590</v>
      </c>
      <c r="S175" s="37">
        <f t="shared" si="15"/>
        <v>11.5234375</v>
      </c>
      <c r="T175" s="28"/>
      <c r="U175" s="2">
        <v>174</v>
      </c>
      <c r="V175" s="3" t="s">
        <v>387</v>
      </c>
      <c r="W175" s="2">
        <v>477</v>
      </c>
      <c r="X175" s="37">
        <f t="shared" si="16"/>
        <v>10.647321428571429</v>
      </c>
      <c r="Y175" s="28"/>
    </row>
    <row r="176" spans="1:25" x14ac:dyDescent="0.2">
      <c r="A176" s="2">
        <v>175</v>
      </c>
      <c r="B176" s="24" t="s">
        <v>1490</v>
      </c>
      <c r="C176" s="2">
        <v>575</v>
      </c>
      <c r="D176" s="37">
        <f t="shared" si="17"/>
        <v>10.912886695767698</v>
      </c>
      <c r="E176" s="29"/>
      <c r="F176" s="2">
        <v>175</v>
      </c>
      <c r="G176" s="3" t="s">
        <v>1654</v>
      </c>
      <c r="H176" s="2">
        <v>553</v>
      </c>
      <c r="I176" s="37">
        <f t="shared" si="13"/>
        <v>11.755952380952381</v>
      </c>
      <c r="J176" s="28"/>
      <c r="K176" s="2">
        <v>175</v>
      </c>
      <c r="L176" s="3" t="s">
        <v>1288</v>
      </c>
      <c r="M176" s="2">
        <v>579</v>
      </c>
      <c r="N176" s="37">
        <f t="shared" si="14"/>
        <v>11.30859375</v>
      </c>
      <c r="O176" s="28"/>
      <c r="P176" s="2">
        <v>175</v>
      </c>
      <c r="Q176" s="3" t="s">
        <v>2010</v>
      </c>
      <c r="R176" s="2">
        <v>586</v>
      </c>
      <c r="S176" s="37">
        <f t="shared" si="15"/>
        <v>11.4453125</v>
      </c>
      <c r="T176" s="28"/>
      <c r="U176" s="2">
        <v>175</v>
      </c>
      <c r="V176" s="3" t="s">
        <v>1872</v>
      </c>
      <c r="W176" s="2">
        <v>473</v>
      </c>
      <c r="X176" s="37">
        <f t="shared" si="16"/>
        <v>10.558035714285714</v>
      </c>
      <c r="Y176" s="28"/>
    </row>
    <row r="177" spans="1:25" x14ac:dyDescent="0.2">
      <c r="A177" s="2">
        <v>176</v>
      </c>
      <c r="B177" s="3" t="s">
        <v>1813</v>
      </c>
      <c r="C177" s="2">
        <v>572</v>
      </c>
      <c r="D177" s="37">
        <f t="shared" si="17"/>
        <v>10.855949895615867</v>
      </c>
      <c r="E177" s="29"/>
      <c r="F177" s="2">
        <v>176</v>
      </c>
      <c r="G177" s="3" t="s">
        <v>340</v>
      </c>
      <c r="H177" s="2">
        <v>549</v>
      </c>
      <c r="I177" s="37">
        <f t="shared" si="13"/>
        <v>11.670918367346939</v>
      </c>
      <c r="J177" s="28"/>
      <c r="K177" s="2">
        <v>176</v>
      </c>
      <c r="L177" s="3" t="s">
        <v>204</v>
      </c>
      <c r="M177" s="2">
        <v>578</v>
      </c>
      <c r="N177" s="37">
        <f t="shared" si="14"/>
        <v>11.2890625</v>
      </c>
      <c r="O177" s="28"/>
      <c r="P177" s="2">
        <v>176</v>
      </c>
      <c r="Q177" s="3" t="s">
        <v>560</v>
      </c>
      <c r="R177" s="2">
        <v>576</v>
      </c>
      <c r="S177" s="37">
        <f t="shared" si="15"/>
        <v>11.25</v>
      </c>
      <c r="T177" s="28"/>
      <c r="U177" s="2">
        <v>176</v>
      </c>
      <c r="V177" s="3" t="s">
        <v>97</v>
      </c>
      <c r="W177" s="2">
        <v>468</v>
      </c>
      <c r="X177" s="37">
        <f t="shared" si="16"/>
        <v>10.446428571428571</v>
      </c>
      <c r="Y177" s="28"/>
    </row>
    <row r="178" spans="1:25" x14ac:dyDescent="0.2">
      <c r="A178" s="2">
        <v>177</v>
      </c>
      <c r="B178" s="24" t="s">
        <v>2950</v>
      </c>
      <c r="C178" s="2">
        <v>572</v>
      </c>
      <c r="D178" s="37">
        <f t="shared" si="17"/>
        <v>10.855949895615867</v>
      </c>
      <c r="E178" s="29"/>
      <c r="F178" s="2">
        <v>177</v>
      </c>
      <c r="G178" s="3" t="s">
        <v>1554</v>
      </c>
      <c r="H178" s="2">
        <v>546</v>
      </c>
      <c r="I178" s="37">
        <f t="shared" si="13"/>
        <v>11.607142857142858</v>
      </c>
      <c r="J178" s="28"/>
      <c r="K178" s="2">
        <v>177</v>
      </c>
      <c r="L178" s="3" t="s">
        <v>886</v>
      </c>
      <c r="M178" s="2">
        <v>577</v>
      </c>
      <c r="N178" s="37">
        <f t="shared" si="14"/>
        <v>11.26953125</v>
      </c>
      <c r="O178" s="28"/>
      <c r="P178" s="2">
        <v>177</v>
      </c>
      <c r="Q178" s="3" t="s">
        <v>1286</v>
      </c>
      <c r="R178" s="2">
        <v>574</v>
      </c>
      <c r="S178" s="37">
        <f t="shared" si="15"/>
        <v>11.2109375</v>
      </c>
      <c r="T178" s="28"/>
      <c r="U178" s="2">
        <v>177</v>
      </c>
      <c r="V178" s="69" t="s">
        <v>3864</v>
      </c>
      <c r="W178" s="2">
        <v>458</v>
      </c>
      <c r="X178" s="37">
        <f t="shared" si="16"/>
        <v>10.223214285714285</v>
      </c>
      <c r="Y178" s="28"/>
    </row>
    <row r="179" spans="1:25" x14ac:dyDescent="0.2">
      <c r="A179" s="2">
        <v>178</v>
      </c>
      <c r="B179" s="3" t="s">
        <v>2299</v>
      </c>
      <c r="C179" s="2">
        <v>572</v>
      </c>
      <c r="D179" s="37">
        <f t="shared" si="17"/>
        <v>10.855949895615867</v>
      </c>
      <c r="E179" s="29"/>
      <c r="F179" s="2">
        <v>178</v>
      </c>
      <c r="G179" s="3" t="s">
        <v>1448</v>
      </c>
      <c r="H179" s="2">
        <v>546</v>
      </c>
      <c r="I179" s="37">
        <f t="shared" si="13"/>
        <v>11.607142857142858</v>
      </c>
      <c r="J179" s="28"/>
      <c r="K179" s="2">
        <v>178</v>
      </c>
      <c r="L179" s="3" t="s">
        <v>586</v>
      </c>
      <c r="M179" s="2">
        <v>563</v>
      </c>
      <c r="N179" s="37">
        <f t="shared" si="14"/>
        <v>10.99609375</v>
      </c>
      <c r="O179" s="28"/>
      <c r="P179" s="2">
        <v>178</v>
      </c>
      <c r="Q179" s="3" t="s">
        <v>1697</v>
      </c>
      <c r="R179" s="2">
        <v>563</v>
      </c>
      <c r="S179" s="37">
        <f t="shared" si="15"/>
        <v>10.99609375</v>
      </c>
      <c r="T179" s="28"/>
      <c r="U179" s="2">
        <v>178</v>
      </c>
      <c r="V179" s="3" t="s">
        <v>1244</v>
      </c>
      <c r="W179" s="2">
        <v>454</v>
      </c>
      <c r="X179" s="37">
        <f t="shared" si="16"/>
        <v>10.133928571428571</v>
      </c>
      <c r="Y179" s="28"/>
    </row>
    <row r="180" spans="1:25" x14ac:dyDescent="0.2">
      <c r="A180" s="2">
        <v>179</v>
      </c>
      <c r="B180" s="24" t="s">
        <v>3069</v>
      </c>
      <c r="C180" s="2">
        <v>568</v>
      </c>
      <c r="D180" s="37">
        <f t="shared" si="17"/>
        <v>10.780034162080092</v>
      </c>
      <c r="E180" s="29"/>
      <c r="F180" s="2">
        <v>179</v>
      </c>
      <c r="G180" s="3" t="s">
        <v>2341</v>
      </c>
      <c r="H180" s="2">
        <v>543</v>
      </c>
      <c r="I180" s="37">
        <f t="shared" si="13"/>
        <v>11.543367346938775</v>
      </c>
      <c r="J180" s="28"/>
      <c r="K180" s="2">
        <v>179</v>
      </c>
      <c r="L180" s="3" t="s">
        <v>631</v>
      </c>
      <c r="M180" s="2">
        <v>563</v>
      </c>
      <c r="N180" s="37">
        <f t="shared" si="14"/>
        <v>10.99609375</v>
      </c>
      <c r="O180" s="28"/>
      <c r="P180" s="2">
        <v>179</v>
      </c>
      <c r="Q180" s="3" t="s">
        <v>159</v>
      </c>
      <c r="R180" s="2">
        <v>560</v>
      </c>
      <c r="S180" s="37">
        <f t="shared" si="15"/>
        <v>10.9375</v>
      </c>
      <c r="T180" s="28"/>
      <c r="U180" s="2">
        <v>179</v>
      </c>
      <c r="V180" s="24" t="s">
        <v>2968</v>
      </c>
      <c r="W180" s="2">
        <v>453</v>
      </c>
      <c r="X180" s="37">
        <f t="shared" si="16"/>
        <v>10.111607142857142</v>
      </c>
      <c r="Y180" s="28"/>
    </row>
    <row r="181" spans="1:25" x14ac:dyDescent="0.2">
      <c r="A181" s="2">
        <v>180</v>
      </c>
      <c r="B181" s="24" t="s">
        <v>3074</v>
      </c>
      <c r="C181" s="2">
        <v>564</v>
      </c>
      <c r="D181" s="37">
        <f t="shared" si="17"/>
        <v>10.704118428544316</v>
      </c>
      <c r="E181" s="29"/>
      <c r="F181" s="2">
        <v>180</v>
      </c>
      <c r="G181" s="3" t="s">
        <v>2483</v>
      </c>
      <c r="H181" s="2">
        <v>533</v>
      </c>
      <c r="I181" s="37">
        <f t="shared" si="13"/>
        <v>11.330782312925169</v>
      </c>
      <c r="J181" s="28"/>
      <c r="K181" s="2">
        <v>180</v>
      </c>
      <c r="L181" s="3" t="s">
        <v>1132</v>
      </c>
      <c r="M181" s="2">
        <v>562</v>
      </c>
      <c r="N181" s="37">
        <f t="shared" si="14"/>
        <v>10.9765625</v>
      </c>
      <c r="O181" s="28"/>
      <c r="P181" s="2">
        <v>180</v>
      </c>
      <c r="Q181" s="3" t="s">
        <v>2039</v>
      </c>
      <c r="R181" s="2">
        <v>559</v>
      </c>
      <c r="S181" s="37">
        <f t="shared" si="15"/>
        <v>10.91796875</v>
      </c>
      <c r="T181" s="28"/>
      <c r="U181" s="2">
        <v>180</v>
      </c>
      <c r="V181" s="3" t="s">
        <v>1733</v>
      </c>
      <c r="W181" s="2">
        <v>450</v>
      </c>
      <c r="X181" s="37">
        <f t="shared" si="16"/>
        <v>10.044642857142858</v>
      </c>
      <c r="Y181" s="28"/>
    </row>
    <row r="182" spans="1:25" x14ac:dyDescent="0.2">
      <c r="A182" s="2">
        <v>181</v>
      </c>
      <c r="B182" s="24" t="s">
        <v>366</v>
      </c>
      <c r="C182" s="2">
        <v>560</v>
      </c>
      <c r="D182" s="37">
        <f t="shared" si="17"/>
        <v>10.628202695008541</v>
      </c>
      <c r="E182" s="29"/>
      <c r="F182" s="2">
        <v>181</v>
      </c>
      <c r="G182" s="3" t="s">
        <v>930</v>
      </c>
      <c r="H182" s="2">
        <v>532</v>
      </c>
      <c r="I182" s="37">
        <f t="shared" si="13"/>
        <v>11.30952380952381</v>
      </c>
      <c r="J182" s="28"/>
      <c r="K182" s="2">
        <v>181</v>
      </c>
      <c r="L182" s="3" t="s">
        <v>629</v>
      </c>
      <c r="M182" s="2">
        <v>557</v>
      </c>
      <c r="N182" s="37">
        <f t="shared" si="14"/>
        <v>10.87890625</v>
      </c>
      <c r="O182" s="28"/>
      <c r="P182" s="2">
        <v>181</v>
      </c>
      <c r="Q182" s="3" t="s">
        <v>2213</v>
      </c>
      <c r="R182" s="2">
        <v>559</v>
      </c>
      <c r="S182" s="37">
        <f t="shared" si="15"/>
        <v>10.91796875</v>
      </c>
      <c r="T182" s="28"/>
      <c r="U182" s="2">
        <v>181</v>
      </c>
      <c r="V182" s="3" t="s">
        <v>1563</v>
      </c>
      <c r="W182" s="2">
        <v>441</v>
      </c>
      <c r="X182" s="37">
        <f t="shared" si="16"/>
        <v>9.84375</v>
      </c>
      <c r="Y182" s="28"/>
    </row>
    <row r="183" spans="1:25" x14ac:dyDescent="0.2">
      <c r="A183" s="2">
        <v>182</v>
      </c>
      <c r="B183" s="3" t="s">
        <v>364</v>
      </c>
      <c r="C183" s="2">
        <v>558</v>
      </c>
      <c r="D183" s="37">
        <f t="shared" si="17"/>
        <v>10.590244828240653</v>
      </c>
      <c r="E183" s="29"/>
      <c r="F183" s="2">
        <v>182</v>
      </c>
      <c r="G183" s="3" t="s">
        <v>1557</v>
      </c>
      <c r="H183" s="2">
        <v>525</v>
      </c>
      <c r="I183" s="37">
        <f t="shared" si="13"/>
        <v>11.160714285714286</v>
      </c>
      <c r="J183" s="28"/>
      <c r="K183" s="2">
        <v>182</v>
      </c>
      <c r="L183" s="3" t="s">
        <v>698</v>
      </c>
      <c r="M183" s="2">
        <v>557</v>
      </c>
      <c r="N183" s="37">
        <f t="shared" si="14"/>
        <v>10.87890625</v>
      </c>
      <c r="O183" s="28"/>
      <c r="P183" s="2">
        <v>182</v>
      </c>
      <c r="Q183" s="3" t="s">
        <v>2461</v>
      </c>
      <c r="R183" s="2">
        <v>557</v>
      </c>
      <c r="S183" s="37">
        <f t="shared" si="15"/>
        <v>10.87890625</v>
      </c>
      <c r="T183" s="28"/>
      <c r="U183" s="2">
        <v>182</v>
      </c>
      <c r="V183" s="3" t="s">
        <v>2860</v>
      </c>
      <c r="W183" s="2">
        <v>435</v>
      </c>
      <c r="X183" s="37">
        <f t="shared" si="16"/>
        <v>9.7098214285714288</v>
      </c>
      <c r="Y183" s="28"/>
    </row>
    <row r="184" spans="1:25" x14ac:dyDescent="0.2">
      <c r="A184" s="2">
        <v>183</v>
      </c>
      <c r="B184" s="3" t="s">
        <v>553</v>
      </c>
      <c r="C184" s="2">
        <v>556</v>
      </c>
      <c r="D184" s="37">
        <f t="shared" si="17"/>
        <v>10.552286961472765</v>
      </c>
      <c r="E184" s="29"/>
      <c r="F184" s="2">
        <v>183</v>
      </c>
      <c r="G184" s="3" t="s">
        <v>332</v>
      </c>
      <c r="H184" s="2">
        <v>520</v>
      </c>
      <c r="I184" s="37">
        <f t="shared" si="13"/>
        <v>11.054421768707483</v>
      </c>
      <c r="J184" s="28"/>
      <c r="K184" s="2">
        <v>183</v>
      </c>
      <c r="L184" s="3" t="s">
        <v>1054</v>
      </c>
      <c r="M184" s="2">
        <v>552</v>
      </c>
      <c r="N184" s="37">
        <f t="shared" si="14"/>
        <v>10.78125</v>
      </c>
      <c r="O184" s="28"/>
      <c r="P184" s="2">
        <v>183</v>
      </c>
      <c r="Q184" s="3" t="s">
        <v>2011</v>
      </c>
      <c r="R184" s="2">
        <v>557</v>
      </c>
      <c r="S184" s="37">
        <f t="shared" si="15"/>
        <v>10.87890625</v>
      </c>
      <c r="T184" s="28"/>
      <c r="U184" s="2">
        <v>183</v>
      </c>
      <c r="V184" s="3" t="s">
        <v>1734</v>
      </c>
      <c r="W184" s="2">
        <v>431</v>
      </c>
      <c r="X184" s="37">
        <f t="shared" si="16"/>
        <v>9.6205357142857153</v>
      </c>
      <c r="Y184" s="28"/>
    </row>
    <row r="185" spans="1:25" x14ac:dyDescent="0.2">
      <c r="A185" s="2">
        <v>184</v>
      </c>
      <c r="B185" s="24" t="s">
        <v>2868</v>
      </c>
      <c r="C185" s="2">
        <v>554</v>
      </c>
      <c r="D185" s="37">
        <f t="shared" si="17"/>
        <v>10.514329094704879</v>
      </c>
      <c r="E185" s="29"/>
      <c r="F185" s="2">
        <v>184</v>
      </c>
      <c r="G185" s="3" t="s">
        <v>353</v>
      </c>
      <c r="H185" s="2">
        <v>519</v>
      </c>
      <c r="I185" s="37">
        <f t="shared" si="13"/>
        <v>11.033163265306122</v>
      </c>
      <c r="J185" s="28"/>
      <c r="K185" s="2">
        <v>184</v>
      </c>
      <c r="L185" s="3" t="s">
        <v>1145</v>
      </c>
      <c r="M185" s="2">
        <v>551</v>
      </c>
      <c r="N185" s="37">
        <f t="shared" si="14"/>
        <v>10.76171875</v>
      </c>
      <c r="O185" s="28"/>
      <c r="P185" s="2">
        <v>184</v>
      </c>
      <c r="Q185" s="3" t="s">
        <v>2518</v>
      </c>
      <c r="R185" s="2">
        <v>554</v>
      </c>
      <c r="S185" s="37">
        <f t="shared" si="15"/>
        <v>10.8203125</v>
      </c>
      <c r="T185" s="28"/>
      <c r="U185" s="2">
        <v>184</v>
      </c>
      <c r="V185" s="69" t="s">
        <v>4014</v>
      </c>
      <c r="W185" s="2">
        <v>426</v>
      </c>
      <c r="X185" s="37">
        <f t="shared" si="16"/>
        <v>9.5089285714285712</v>
      </c>
      <c r="Y185" s="28"/>
    </row>
    <row r="186" spans="1:25" x14ac:dyDescent="0.2">
      <c r="A186" s="2">
        <v>185</v>
      </c>
      <c r="B186" s="24" t="s">
        <v>2822</v>
      </c>
      <c r="C186" s="2">
        <v>552</v>
      </c>
      <c r="D186" s="37">
        <f t="shared" si="17"/>
        <v>10.47637122793699</v>
      </c>
      <c r="E186" s="29"/>
      <c r="F186" s="2">
        <v>185</v>
      </c>
      <c r="G186" s="3" t="s">
        <v>438</v>
      </c>
      <c r="H186" s="2">
        <v>518</v>
      </c>
      <c r="I186" s="37">
        <f t="shared" si="13"/>
        <v>11.011904761904761</v>
      </c>
      <c r="J186" s="28"/>
      <c r="K186" s="2">
        <v>185</v>
      </c>
      <c r="L186" s="3" t="s">
        <v>978</v>
      </c>
      <c r="M186" s="2">
        <v>539</v>
      </c>
      <c r="N186" s="37">
        <f t="shared" si="14"/>
        <v>10.52734375</v>
      </c>
      <c r="O186" s="28"/>
      <c r="P186" s="2">
        <v>185</v>
      </c>
      <c r="Q186" s="3" t="s">
        <v>2535</v>
      </c>
      <c r="R186" s="2">
        <v>553</v>
      </c>
      <c r="S186" s="37">
        <f t="shared" si="15"/>
        <v>10.80078125</v>
      </c>
      <c r="T186" s="28"/>
      <c r="U186" s="2">
        <v>185</v>
      </c>
      <c r="V186" s="3" t="s">
        <v>1909</v>
      </c>
      <c r="W186" s="2">
        <v>425</v>
      </c>
      <c r="X186" s="37">
        <f t="shared" si="16"/>
        <v>9.4866071428571423</v>
      </c>
      <c r="Y186" s="28"/>
    </row>
    <row r="187" spans="1:25" x14ac:dyDescent="0.2">
      <c r="A187" s="2">
        <v>186</v>
      </c>
      <c r="B187" s="3" t="s">
        <v>1091</v>
      </c>
      <c r="C187" s="2">
        <v>551</v>
      </c>
      <c r="D187" s="37">
        <f t="shared" si="17"/>
        <v>10.457392294553047</v>
      </c>
      <c r="E187" s="29"/>
      <c r="F187" s="2">
        <v>186</v>
      </c>
      <c r="G187" s="3" t="s">
        <v>2300</v>
      </c>
      <c r="H187" s="2">
        <v>515</v>
      </c>
      <c r="I187" s="37">
        <f t="shared" si="13"/>
        <v>10.948129251700681</v>
      </c>
      <c r="J187" s="28"/>
      <c r="K187" s="2">
        <v>186</v>
      </c>
      <c r="L187" s="3" t="s">
        <v>395</v>
      </c>
      <c r="M187" s="2">
        <v>536</v>
      </c>
      <c r="N187" s="37">
        <f t="shared" si="14"/>
        <v>10.46875</v>
      </c>
      <c r="O187" s="28"/>
      <c r="P187" s="2">
        <v>186</v>
      </c>
      <c r="Q187" s="3" t="s">
        <v>2620</v>
      </c>
      <c r="R187" s="2">
        <v>552</v>
      </c>
      <c r="S187" s="37">
        <f t="shared" si="15"/>
        <v>10.78125</v>
      </c>
      <c r="T187" s="28"/>
      <c r="U187" s="2">
        <v>186</v>
      </c>
      <c r="V187" s="3" t="s">
        <v>3775</v>
      </c>
      <c r="W187" s="2">
        <v>413</v>
      </c>
      <c r="X187" s="37">
        <f t="shared" si="16"/>
        <v>9.21875</v>
      </c>
      <c r="Y187" s="28"/>
    </row>
    <row r="188" spans="1:25" x14ac:dyDescent="0.2">
      <c r="A188" s="2">
        <v>187</v>
      </c>
      <c r="B188" s="24" t="s">
        <v>2770</v>
      </c>
      <c r="C188" s="2">
        <v>547</v>
      </c>
      <c r="D188" s="37">
        <f t="shared" si="17"/>
        <v>10.381476561017271</v>
      </c>
      <c r="E188" s="29"/>
      <c r="F188" s="2">
        <v>187</v>
      </c>
      <c r="G188" s="3" t="s">
        <v>955</v>
      </c>
      <c r="H188" s="2">
        <v>514</v>
      </c>
      <c r="I188" s="37">
        <f t="shared" si="13"/>
        <v>10.926870748299319</v>
      </c>
      <c r="J188" s="28"/>
      <c r="K188" s="2">
        <v>187</v>
      </c>
      <c r="L188" s="3" t="s">
        <v>1338</v>
      </c>
      <c r="M188" s="2">
        <v>535</v>
      </c>
      <c r="N188" s="37">
        <f t="shared" si="14"/>
        <v>10.44921875</v>
      </c>
      <c r="O188" s="28"/>
      <c r="P188" s="2">
        <v>187</v>
      </c>
      <c r="Q188" s="3" t="s">
        <v>162</v>
      </c>
      <c r="R188" s="2">
        <v>544</v>
      </c>
      <c r="S188" s="37">
        <f t="shared" si="15"/>
        <v>10.625</v>
      </c>
      <c r="T188" s="28"/>
      <c r="U188" s="2">
        <v>187</v>
      </c>
      <c r="V188" s="3" t="s">
        <v>1838</v>
      </c>
      <c r="W188" s="2">
        <v>412</v>
      </c>
      <c r="X188" s="37">
        <f t="shared" si="16"/>
        <v>9.196428571428573</v>
      </c>
      <c r="Y188" s="28"/>
    </row>
    <row r="189" spans="1:25" x14ac:dyDescent="0.2">
      <c r="A189" s="2">
        <v>188</v>
      </c>
      <c r="B189" s="3" t="s">
        <v>1914</v>
      </c>
      <c r="C189" s="2">
        <v>545</v>
      </c>
      <c r="D189" s="37">
        <f t="shared" si="17"/>
        <v>10.343518694249383</v>
      </c>
      <c r="E189" s="29"/>
      <c r="F189" s="2">
        <v>188</v>
      </c>
      <c r="G189" s="3" t="s">
        <v>1351</v>
      </c>
      <c r="H189" s="2">
        <v>510</v>
      </c>
      <c r="I189" s="37">
        <f t="shared" si="13"/>
        <v>10.841836734693878</v>
      </c>
      <c r="J189" s="28"/>
      <c r="K189" s="2">
        <v>188</v>
      </c>
      <c r="L189" s="3" t="s">
        <v>1155</v>
      </c>
      <c r="M189" s="2">
        <v>526</v>
      </c>
      <c r="N189" s="37">
        <f t="shared" si="14"/>
        <v>10.2734375</v>
      </c>
      <c r="O189" s="28"/>
      <c r="P189" s="2">
        <v>188</v>
      </c>
      <c r="Q189" s="3" t="s">
        <v>2120</v>
      </c>
      <c r="R189" s="2">
        <v>544</v>
      </c>
      <c r="S189" s="37">
        <f t="shared" si="15"/>
        <v>10.625</v>
      </c>
      <c r="T189" s="28"/>
      <c r="U189" s="2">
        <v>188</v>
      </c>
      <c r="V189" s="3" t="s">
        <v>1836</v>
      </c>
      <c r="W189" s="2">
        <v>411</v>
      </c>
      <c r="X189" s="37">
        <f t="shared" si="16"/>
        <v>9.1741071428571423</v>
      </c>
      <c r="Y189" s="28"/>
    </row>
    <row r="190" spans="1:25" x14ac:dyDescent="0.2">
      <c r="A190" s="2">
        <v>189</v>
      </c>
      <c r="B190" s="24" t="s">
        <v>3010</v>
      </c>
      <c r="C190" s="2">
        <v>544</v>
      </c>
      <c r="D190" s="37">
        <f t="shared" si="17"/>
        <v>10.32453976086544</v>
      </c>
      <c r="E190" s="29"/>
      <c r="F190" s="2">
        <v>189</v>
      </c>
      <c r="G190" s="3" t="s">
        <v>1553</v>
      </c>
      <c r="H190" s="2">
        <v>507</v>
      </c>
      <c r="I190" s="37">
        <f t="shared" si="13"/>
        <v>10.778061224489797</v>
      </c>
      <c r="J190" s="28"/>
      <c r="K190" s="2">
        <v>189</v>
      </c>
      <c r="L190" s="3" t="s">
        <v>977</v>
      </c>
      <c r="M190" s="2">
        <v>524</v>
      </c>
      <c r="N190" s="37">
        <f t="shared" si="14"/>
        <v>10.234375</v>
      </c>
      <c r="O190" s="28"/>
      <c r="P190" s="2">
        <v>189</v>
      </c>
      <c r="Q190" s="3" t="s">
        <v>2734</v>
      </c>
      <c r="R190" s="2">
        <v>534</v>
      </c>
      <c r="S190" s="37">
        <f t="shared" si="15"/>
        <v>10.4296875</v>
      </c>
      <c r="T190" s="28"/>
      <c r="U190" s="2">
        <v>189</v>
      </c>
      <c r="V190" s="24" t="s">
        <v>3780</v>
      </c>
      <c r="W190" s="2">
        <v>399</v>
      </c>
      <c r="X190" s="37">
        <f t="shared" si="16"/>
        <v>8.90625</v>
      </c>
      <c r="Y190" s="28"/>
    </row>
    <row r="191" spans="1:25" x14ac:dyDescent="0.2">
      <c r="A191" s="2">
        <v>190</v>
      </c>
      <c r="B191" s="3" t="s">
        <v>1879</v>
      </c>
      <c r="C191" s="2">
        <v>543</v>
      </c>
      <c r="D191" s="37">
        <f t="shared" si="17"/>
        <v>10.305560827481496</v>
      </c>
      <c r="E191" s="29"/>
      <c r="F191" s="2">
        <v>190</v>
      </c>
      <c r="G191" s="3" t="s">
        <v>334</v>
      </c>
      <c r="H191" s="2">
        <v>506</v>
      </c>
      <c r="I191" s="37">
        <f t="shared" si="13"/>
        <v>10.756802721088436</v>
      </c>
      <c r="J191" s="28"/>
      <c r="K191" s="2">
        <v>190</v>
      </c>
      <c r="L191" s="3" t="s">
        <v>1891</v>
      </c>
      <c r="M191" s="2">
        <v>513</v>
      </c>
      <c r="N191" s="37">
        <f t="shared" si="14"/>
        <v>10.01953125</v>
      </c>
      <c r="O191" s="28"/>
      <c r="P191" s="2">
        <v>190</v>
      </c>
      <c r="Q191" s="3" t="s">
        <v>1838</v>
      </c>
      <c r="R191" s="2">
        <v>528</v>
      </c>
      <c r="S191" s="37">
        <f t="shared" si="15"/>
        <v>10.3125</v>
      </c>
      <c r="T191" s="28"/>
      <c r="U191" s="2">
        <v>190</v>
      </c>
      <c r="V191" s="3" t="s">
        <v>1249</v>
      </c>
      <c r="W191" s="2">
        <v>399</v>
      </c>
      <c r="X191" s="37">
        <f t="shared" si="16"/>
        <v>8.90625</v>
      </c>
      <c r="Y191" s="28"/>
    </row>
    <row r="192" spans="1:25" x14ac:dyDescent="0.2">
      <c r="A192" s="30">
        <v>191</v>
      </c>
      <c r="B192" s="3" t="s">
        <v>2725</v>
      </c>
      <c r="C192" s="2">
        <v>538</v>
      </c>
      <c r="D192" s="37">
        <f t="shared" si="17"/>
        <v>10.210666160561777</v>
      </c>
      <c r="E192" s="29"/>
      <c r="F192" s="2">
        <v>191</v>
      </c>
      <c r="G192" s="3" t="s">
        <v>2559</v>
      </c>
      <c r="H192" s="2">
        <v>506</v>
      </c>
      <c r="I192" s="37">
        <f t="shared" si="13"/>
        <v>10.756802721088436</v>
      </c>
      <c r="J192" s="28"/>
      <c r="K192" s="2">
        <v>191</v>
      </c>
      <c r="L192" s="3" t="s">
        <v>2499</v>
      </c>
      <c r="M192" s="2">
        <v>510</v>
      </c>
      <c r="N192" s="37">
        <f t="shared" si="14"/>
        <v>9.9609375</v>
      </c>
      <c r="O192" s="28"/>
      <c r="P192" s="2">
        <v>191</v>
      </c>
      <c r="Q192" s="3" t="s">
        <v>2513</v>
      </c>
      <c r="R192" s="2">
        <v>528</v>
      </c>
      <c r="S192" s="37">
        <f t="shared" si="15"/>
        <v>10.3125</v>
      </c>
      <c r="T192" s="28"/>
      <c r="U192" s="2">
        <v>191</v>
      </c>
      <c r="V192" s="69" t="s">
        <v>3971</v>
      </c>
      <c r="W192" s="2">
        <v>378</v>
      </c>
      <c r="X192" s="37">
        <f t="shared" si="16"/>
        <v>8.4375</v>
      </c>
      <c r="Y192" s="28"/>
    </row>
    <row r="193" spans="1:25" x14ac:dyDescent="0.2">
      <c r="A193" s="2">
        <v>192</v>
      </c>
      <c r="B193" s="24" t="s">
        <v>2989</v>
      </c>
      <c r="C193" s="2">
        <v>536</v>
      </c>
      <c r="D193" s="37">
        <f t="shared" si="17"/>
        <v>10.172708293793889</v>
      </c>
      <c r="E193" s="29"/>
      <c r="F193" s="2">
        <v>192</v>
      </c>
      <c r="G193" s="3" t="s">
        <v>1656</v>
      </c>
      <c r="H193" s="2">
        <v>505</v>
      </c>
      <c r="I193" s="37">
        <f t="shared" si="13"/>
        <v>10.735544217687075</v>
      </c>
      <c r="J193" s="28"/>
      <c r="K193" s="2">
        <v>192</v>
      </c>
      <c r="L193" s="3" t="s">
        <v>1128</v>
      </c>
      <c r="M193" s="2">
        <v>508</v>
      </c>
      <c r="N193" s="37">
        <f t="shared" si="14"/>
        <v>9.921875</v>
      </c>
      <c r="O193" s="28"/>
      <c r="P193" s="2">
        <v>192</v>
      </c>
      <c r="Q193" s="3" t="s">
        <v>1463</v>
      </c>
      <c r="R193" s="2">
        <v>526</v>
      </c>
      <c r="S193" s="37">
        <f t="shared" si="15"/>
        <v>10.2734375</v>
      </c>
      <c r="T193" s="28"/>
      <c r="U193" s="2">
        <v>192</v>
      </c>
      <c r="V193" s="24" t="s">
        <v>4053</v>
      </c>
      <c r="W193" s="2">
        <v>374</v>
      </c>
      <c r="X193" s="37">
        <f t="shared" si="16"/>
        <v>8.3482142857142847</v>
      </c>
      <c r="Y193" s="28"/>
    </row>
    <row r="194" spans="1:25" x14ac:dyDescent="0.2">
      <c r="A194" s="2">
        <v>193</v>
      </c>
      <c r="B194" s="24" t="s">
        <v>2954</v>
      </c>
      <c r="C194" s="2">
        <v>534</v>
      </c>
      <c r="D194" s="37">
        <f>C194/52.69</f>
        <v>10.134750427026001</v>
      </c>
      <c r="E194" s="29"/>
      <c r="F194" s="2">
        <v>193</v>
      </c>
      <c r="G194" s="3" t="s">
        <v>451</v>
      </c>
      <c r="H194" s="2">
        <v>505</v>
      </c>
      <c r="I194" s="37">
        <f t="shared" si="13"/>
        <v>10.735544217687075</v>
      </c>
      <c r="J194" s="28"/>
      <c r="K194" s="2">
        <v>193</v>
      </c>
      <c r="L194" s="3" t="s">
        <v>679</v>
      </c>
      <c r="M194" s="2">
        <v>507</v>
      </c>
      <c r="N194" s="37">
        <f t="shared" si="14"/>
        <v>9.90234375</v>
      </c>
      <c r="O194" s="28"/>
      <c r="P194" s="2">
        <v>193</v>
      </c>
      <c r="Q194" s="3" t="s">
        <v>2409</v>
      </c>
      <c r="R194" s="2">
        <v>521</v>
      </c>
      <c r="S194" s="37">
        <f t="shared" si="15"/>
        <v>10.17578125</v>
      </c>
      <c r="T194" s="28"/>
      <c r="U194" s="2">
        <v>193</v>
      </c>
      <c r="V194" s="3" t="s">
        <v>1185</v>
      </c>
      <c r="W194" s="2">
        <v>366</v>
      </c>
      <c r="X194" s="37">
        <f t="shared" si="16"/>
        <v>8.1696428571428577</v>
      </c>
      <c r="Y194" s="28"/>
    </row>
    <row r="195" spans="1:25" x14ac:dyDescent="0.2">
      <c r="A195" s="2">
        <v>194</v>
      </c>
      <c r="B195" s="3" t="s">
        <v>988</v>
      </c>
      <c r="C195" s="2">
        <v>534</v>
      </c>
      <c r="D195" s="37">
        <f>C195/52.69</f>
        <v>10.134750427026001</v>
      </c>
      <c r="E195" s="29"/>
      <c r="F195" s="2">
        <v>194</v>
      </c>
      <c r="G195" s="3" t="s">
        <v>157</v>
      </c>
      <c r="H195" s="2">
        <v>502</v>
      </c>
      <c r="I195" s="37">
        <f t="shared" si="13"/>
        <v>10.671768707482993</v>
      </c>
      <c r="J195" s="28"/>
      <c r="K195" s="2">
        <v>194</v>
      </c>
      <c r="L195" s="3" t="s">
        <v>577</v>
      </c>
      <c r="M195" s="2">
        <v>506</v>
      </c>
      <c r="N195" s="37">
        <f t="shared" si="14"/>
        <v>9.8828125</v>
      </c>
      <c r="O195" s="28"/>
      <c r="P195" s="2">
        <v>194</v>
      </c>
      <c r="Q195" s="3" t="s">
        <v>2062</v>
      </c>
      <c r="R195" s="2">
        <v>518</v>
      </c>
      <c r="S195" s="37">
        <f t="shared" si="15"/>
        <v>10.1171875</v>
      </c>
      <c r="T195" s="28"/>
      <c r="U195" s="2">
        <v>194</v>
      </c>
      <c r="V195" s="3" t="s">
        <v>1218</v>
      </c>
      <c r="W195" s="2">
        <v>364</v>
      </c>
      <c r="X195" s="37">
        <f t="shared" si="16"/>
        <v>8.125</v>
      </c>
      <c r="Y195" s="28"/>
    </row>
    <row r="196" spans="1:25" x14ac:dyDescent="0.2">
      <c r="A196" s="2">
        <v>195</v>
      </c>
      <c r="B196" s="3" t="s">
        <v>1230</v>
      </c>
      <c r="C196" s="2">
        <v>532</v>
      </c>
      <c r="D196" s="37">
        <f>C196/52.69</f>
        <v>10.096792560258114</v>
      </c>
      <c r="E196" s="29"/>
      <c r="F196" s="2">
        <v>195</v>
      </c>
      <c r="G196" s="3" t="s">
        <v>776</v>
      </c>
      <c r="H196" s="2">
        <v>499</v>
      </c>
      <c r="I196" s="37">
        <f t="shared" si="13"/>
        <v>10.607993197278912</v>
      </c>
      <c r="J196" s="28"/>
      <c r="K196" s="2">
        <v>195</v>
      </c>
      <c r="L196" s="3" t="s">
        <v>1176</v>
      </c>
      <c r="M196" s="2">
        <v>504</v>
      </c>
      <c r="N196" s="37">
        <f t="shared" si="14"/>
        <v>9.84375</v>
      </c>
      <c r="O196" s="28"/>
      <c r="P196" s="2">
        <v>195</v>
      </c>
      <c r="Q196" s="3" t="s">
        <v>2613</v>
      </c>
      <c r="R196" s="2">
        <v>517</v>
      </c>
      <c r="S196" s="37">
        <f t="shared" si="15"/>
        <v>10.09765625</v>
      </c>
      <c r="T196" s="28"/>
      <c r="U196" s="2">
        <v>195</v>
      </c>
      <c r="V196" s="3" t="s">
        <v>1798</v>
      </c>
      <c r="W196" s="2">
        <v>363</v>
      </c>
      <c r="X196" s="37">
        <f t="shared" si="16"/>
        <v>8.1026785714285712</v>
      </c>
      <c r="Y196" s="28"/>
    </row>
    <row r="197" spans="1:25" x14ac:dyDescent="0.2">
      <c r="A197" s="2">
        <v>196</v>
      </c>
      <c r="B197" s="3" t="s">
        <v>1029</v>
      </c>
      <c r="C197" s="2">
        <v>531</v>
      </c>
      <c r="D197" s="37">
        <f t="shared" ref="D197:D260" si="18">C197/52.69</f>
        <v>10.077813626874169</v>
      </c>
      <c r="E197" s="29"/>
      <c r="F197" s="2">
        <v>196</v>
      </c>
      <c r="G197" s="3" t="s">
        <v>331</v>
      </c>
      <c r="H197" s="2">
        <v>497</v>
      </c>
      <c r="I197" s="37">
        <f t="shared" ref="I197:I260" si="19">(H197/4704)*100</f>
        <v>10.56547619047619</v>
      </c>
      <c r="J197" s="28"/>
      <c r="K197" s="2">
        <v>196</v>
      </c>
      <c r="L197" s="3" t="s">
        <v>1175</v>
      </c>
      <c r="M197" s="2">
        <v>502</v>
      </c>
      <c r="N197" s="37">
        <f t="shared" ref="N197:N260" si="20">(M197/5120)*100</f>
        <v>9.8046875</v>
      </c>
      <c r="O197" s="28"/>
      <c r="P197" s="2">
        <v>196</v>
      </c>
      <c r="Q197" s="3" t="s">
        <v>1413</v>
      </c>
      <c r="R197" s="2">
        <v>495</v>
      </c>
      <c r="S197" s="37">
        <f t="shared" ref="S197:S260" si="21">(R197/5120)*100</f>
        <v>9.66796875</v>
      </c>
      <c r="T197" s="28"/>
      <c r="U197" s="2">
        <v>196</v>
      </c>
      <c r="V197" s="3" t="s">
        <v>1463</v>
      </c>
      <c r="W197" s="2">
        <v>361</v>
      </c>
      <c r="X197" s="37">
        <f t="shared" si="16"/>
        <v>8.0580357142857153</v>
      </c>
      <c r="Y197" s="28"/>
    </row>
    <row r="198" spans="1:25" x14ac:dyDescent="0.2">
      <c r="A198" s="2">
        <v>197</v>
      </c>
      <c r="B198" s="3" t="s">
        <v>1096</v>
      </c>
      <c r="C198" s="2">
        <v>531</v>
      </c>
      <c r="D198" s="37">
        <f t="shared" si="18"/>
        <v>10.077813626874169</v>
      </c>
      <c r="E198" s="29"/>
      <c r="F198" s="2">
        <v>197</v>
      </c>
      <c r="G198" s="3" t="s">
        <v>798</v>
      </c>
      <c r="H198" s="2">
        <v>491</v>
      </c>
      <c r="I198" s="37">
        <f t="shared" si="19"/>
        <v>10.437925170068027</v>
      </c>
      <c r="J198" s="28"/>
      <c r="K198" s="2">
        <v>197</v>
      </c>
      <c r="L198" s="3" t="s">
        <v>1134</v>
      </c>
      <c r="M198" s="2">
        <v>499</v>
      </c>
      <c r="N198" s="37">
        <f t="shared" si="20"/>
        <v>9.74609375</v>
      </c>
      <c r="O198" s="28"/>
      <c r="P198" s="2">
        <v>197</v>
      </c>
      <c r="Q198" s="3" t="s">
        <v>2511</v>
      </c>
      <c r="R198" s="2">
        <v>495</v>
      </c>
      <c r="S198" s="37">
        <f t="shared" si="21"/>
        <v>9.66796875</v>
      </c>
      <c r="T198" s="28"/>
      <c r="U198" s="2">
        <v>197</v>
      </c>
      <c r="V198" s="3" t="s">
        <v>1466</v>
      </c>
      <c r="W198" s="2">
        <v>359</v>
      </c>
      <c r="X198" s="37">
        <f t="shared" ref="X198:X261" si="22">(W198/(35*128))*100</f>
        <v>8.0133928571428577</v>
      </c>
      <c r="Y198" s="28"/>
    </row>
    <row r="199" spans="1:25" x14ac:dyDescent="0.2">
      <c r="A199" s="2">
        <v>198</v>
      </c>
      <c r="B199" s="24" t="s">
        <v>3070</v>
      </c>
      <c r="C199" s="2">
        <v>527</v>
      </c>
      <c r="D199" s="37">
        <f t="shared" si="18"/>
        <v>10.001897893338395</v>
      </c>
      <c r="E199" s="29"/>
      <c r="F199" s="2">
        <v>198</v>
      </c>
      <c r="G199" s="3" t="s">
        <v>2224</v>
      </c>
      <c r="H199" s="2">
        <v>490</v>
      </c>
      <c r="I199" s="37">
        <f t="shared" si="19"/>
        <v>10.416666666666668</v>
      </c>
      <c r="J199" s="28"/>
      <c r="K199" s="2">
        <v>198</v>
      </c>
      <c r="L199" s="3" t="s">
        <v>1160</v>
      </c>
      <c r="M199" s="2">
        <v>499</v>
      </c>
      <c r="N199" s="37">
        <f t="shared" si="20"/>
        <v>9.74609375</v>
      </c>
      <c r="O199" s="28"/>
      <c r="P199" s="2">
        <v>198</v>
      </c>
      <c r="Q199" s="3" t="s">
        <v>2176</v>
      </c>
      <c r="R199" s="2">
        <v>487</v>
      </c>
      <c r="S199" s="37">
        <f t="shared" si="21"/>
        <v>9.51171875</v>
      </c>
      <c r="T199" s="28"/>
      <c r="U199" s="2">
        <v>198</v>
      </c>
      <c r="V199" s="69" t="s">
        <v>3822</v>
      </c>
      <c r="W199" s="2">
        <v>351</v>
      </c>
      <c r="X199" s="37">
        <f t="shared" si="22"/>
        <v>7.8348214285714288</v>
      </c>
      <c r="Y199" s="28"/>
    </row>
    <row r="200" spans="1:25" x14ac:dyDescent="0.2">
      <c r="A200" s="2">
        <v>199</v>
      </c>
      <c r="B200" s="3" t="s">
        <v>2375</v>
      </c>
      <c r="C200" s="2">
        <v>526</v>
      </c>
      <c r="D200" s="37">
        <f t="shared" si="18"/>
        <v>9.9829189599544517</v>
      </c>
      <c r="E200" s="29"/>
      <c r="F200" s="2">
        <v>199</v>
      </c>
      <c r="G200" s="3" t="s">
        <v>1091</v>
      </c>
      <c r="H200" s="2">
        <v>488</v>
      </c>
      <c r="I200" s="37">
        <f t="shared" si="19"/>
        <v>10.374149659863946</v>
      </c>
      <c r="J200" s="28"/>
      <c r="K200" s="2">
        <v>199</v>
      </c>
      <c r="L200" s="3" t="s">
        <v>976</v>
      </c>
      <c r="M200" s="2">
        <v>495</v>
      </c>
      <c r="N200" s="37">
        <f t="shared" si="20"/>
        <v>9.66796875</v>
      </c>
      <c r="O200" s="28"/>
      <c r="P200" s="2">
        <v>199</v>
      </c>
      <c r="Q200" s="3" t="s">
        <v>2498</v>
      </c>
      <c r="R200" s="2">
        <v>480</v>
      </c>
      <c r="S200" s="37">
        <f t="shared" si="21"/>
        <v>9.375</v>
      </c>
      <c r="T200" s="28"/>
      <c r="U200" s="2">
        <v>199</v>
      </c>
      <c r="V200" s="24" t="s">
        <v>3787</v>
      </c>
      <c r="W200" s="2">
        <v>346</v>
      </c>
      <c r="X200" s="37">
        <f t="shared" si="22"/>
        <v>7.7232142857142865</v>
      </c>
      <c r="Y200" s="28"/>
    </row>
    <row r="201" spans="1:25" x14ac:dyDescent="0.2">
      <c r="A201" s="2">
        <v>200</v>
      </c>
      <c r="B201" s="3" t="s">
        <v>2171</v>
      </c>
      <c r="C201" s="2">
        <v>525</v>
      </c>
      <c r="D201" s="37">
        <f t="shared" si="18"/>
        <v>9.9639400265705067</v>
      </c>
      <c r="E201" s="29"/>
      <c r="F201" s="2">
        <v>200</v>
      </c>
      <c r="G201" s="3" t="s">
        <v>1093</v>
      </c>
      <c r="H201" s="2">
        <v>485</v>
      </c>
      <c r="I201" s="37">
        <f t="shared" si="19"/>
        <v>10.310374149659864</v>
      </c>
      <c r="J201" s="28"/>
      <c r="K201" s="2">
        <v>200</v>
      </c>
      <c r="L201" s="3" t="s">
        <v>851</v>
      </c>
      <c r="M201" s="2">
        <v>481</v>
      </c>
      <c r="N201" s="37">
        <f t="shared" si="20"/>
        <v>9.39453125</v>
      </c>
      <c r="O201" s="28"/>
      <c r="P201" s="2">
        <v>200</v>
      </c>
      <c r="Q201" s="3" t="s">
        <v>2034</v>
      </c>
      <c r="R201" s="2">
        <v>478</v>
      </c>
      <c r="S201" s="37">
        <f t="shared" si="21"/>
        <v>9.3359375</v>
      </c>
      <c r="T201" s="28"/>
      <c r="U201" s="2">
        <v>200</v>
      </c>
      <c r="V201" s="3" t="s">
        <v>1285</v>
      </c>
      <c r="W201" s="2">
        <v>341</v>
      </c>
      <c r="X201" s="37">
        <f t="shared" si="22"/>
        <v>7.6116071428571423</v>
      </c>
      <c r="Y201" s="28"/>
    </row>
    <row r="202" spans="1:25" x14ac:dyDescent="0.2">
      <c r="A202" s="2">
        <v>201</v>
      </c>
      <c r="B202" s="3" t="s">
        <v>19</v>
      </c>
      <c r="C202" s="2">
        <v>520</v>
      </c>
      <c r="D202" s="37">
        <f t="shared" si="18"/>
        <v>9.8690453596507872</v>
      </c>
      <c r="E202" s="29"/>
      <c r="F202" s="2">
        <v>201</v>
      </c>
      <c r="G202" s="3" t="s">
        <v>333</v>
      </c>
      <c r="H202" s="2">
        <v>485</v>
      </c>
      <c r="I202" s="37">
        <f t="shared" si="19"/>
        <v>10.310374149659864</v>
      </c>
      <c r="J202" s="28"/>
      <c r="K202" s="2">
        <v>201</v>
      </c>
      <c r="L202" s="3" t="s">
        <v>2674</v>
      </c>
      <c r="M202" s="2">
        <v>480</v>
      </c>
      <c r="N202" s="37">
        <f t="shared" si="20"/>
        <v>9.375</v>
      </c>
      <c r="O202" s="28"/>
      <c r="P202" s="2">
        <v>201</v>
      </c>
      <c r="Q202" s="3" t="s">
        <v>2118</v>
      </c>
      <c r="R202" s="2">
        <v>470</v>
      </c>
      <c r="S202" s="37">
        <f t="shared" si="21"/>
        <v>9.1796875</v>
      </c>
      <c r="T202" s="28"/>
      <c r="U202" s="2">
        <v>201</v>
      </c>
      <c r="V202" s="69" t="s">
        <v>3915</v>
      </c>
      <c r="W202" s="2">
        <v>328</v>
      </c>
      <c r="X202" s="37">
        <f t="shared" si="22"/>
        <v>7.3214285714285721</v>
      </c>
      <c r="Y202" s="28"/>
    </row>
    <row r="203" spans="1:25" x14ac:dyDescent="0.2">
      <c r="A203" s="2">
        <v>202</v>
      </c>
      <c r="B203" s="3" t="s">
        <v>2087</v>
      </c>
      <c r="C203" s="2">
        <v>518</v>
      </c>
      <c r="D203" s="37">
        <f t="shared" si="18"/>
        <v>9.8310874928829008</v>
      </c>
      <c r="E203" s="29"/>
      <c r="F203" s="2">
        <v>202</v>
      </c>
      <c r="G203" s="3" t="s">
        <v>703</v>
      </c>
      <c r="H203" s="2">
        <v>483</v>
      </c>
      <c r="I203" s="37">
        <f t="shared" si="19"/>
        <v>10.267857142857142</v>
      </c>
      <c r="J203" s="28"/>
      <c r="K203" s="2">
        <v>202</v>
      </c>
      <c r="L203" s="3" t="s">
        <v>317</v>
      </c>
      <c r="M203" s="2">
        <v>479</v>
      </c>
      <c r="N203" s="37">
        <f t="shared" si="20"/>
        <v>9.35546875</v>
      </c>
      <c r="O203" s="28"/>
      <c r="P203" s="2">
        <v>202</v>
      </c>
      <c r="Q203" s="3" t="s">
        <v>1922</v>
      </c>
      <c r="R203" s="2">
        <v>467</v>
      </c>
      <c r="S203" s="37">
        <f t="shared" si="21"/>
        <v>9.12109375</v>
      </c>
      <c r="T203" s="28"/>
      <c r="U203" s="2">
        <v>202</v>
      </c>
      <c r="V203" s="3" t="s">
        <v>865</v>
      </c>
      <c r="W203" s="2">
        <v>326</v>
      </c>
      <c r="X203" s="37">
        <f t="shared" si="22"/>
        <v>7.2767857142857144</v>
      </c>
      <c r="Y203" s="28"/>
    </row>
    <row r="204" spans="1:25" x14ac:dyDescent="0.2">
      <c r="A204" s="2">
        <v>203</v>
      </c>
      <c r="B204" s="3" t="s">
        <v>1077</v>
      </c>
      <c r="C204" s="2">
        <v>517</v>
      </c>
      <c r="D204" s="37">
        <f t="shared" si="18"/>
        <v>9.8121085594989559</v>
      </c>
      <c r="E204" s="29"/>
      <c r="F204" s="2">
        <v>203</v>
      </c>
      <c r="G204" s="3" t="s">
        <v>925</v>
      </c>
      <c r="H204" s="2">
        <v>482</v>
      </c>
      <c r="I204" s="37">
        <f t="shared" si="19"/>
        <v>10.246598639455783</v>
      </c>
      <c r="J204" s="28"/>
      <c r="K204" s="2">
        <v>203</v>
      </c>
      <c r="L204" s="3" t="s">
        <v>964</v>
      </c>
      <c r="M204" s="2">
        <v>478</v>
      </c>
      <c r="N204" s="37">
        <f t="shared" si="20"/>
        <v>9.3359375</v>
      </c>
      <c r="O204" s="28"/>
      <c r="P204" s="2">
        <v>203</v>
      </c>
      <c r="Q204" s="3" t="s">
        <v>2473</v>
      </c>
      <c r="R204" s="2">
        <v>466</v>
      </c>
      <c r="S204" s="37">
        <f t="shared" si="21"/>
        <v>9.1015625</v>
      </c>
      <c r="T204" s="28"/>
      <c r="U204" s="2">
        <v>203</v>
      </c>
      <c r="V204" s="3" t="s">
        <v>1219</v>
      </c>
      <c r="W204" s="2">
        <v>319</v>
      </c>
      <c r="X204" s="37">
        <f t="shared" si="22"/>
        <v>7.1205357142857135</v>
      </c>
      <c r="Y204" s="28"/>
    </row>
    <row r="205" spans="1:25" x14ac:dyDescent="0.2">
      <c r="A205" s="2">
        <v>204</v>
      </c>
      <c r="B205" s="24" t="s">
        <v>2952</v>
      </c>
      <c r="C205" s="2">
        <v>513</v>
      </c>
      <c r="D205" s="37">
        <f t="shared" si="18"/>
        <v>9.7361928259631814</v>
      </c>
      <c r="E205" s="29"/>
      <c r="F205" s="2">
        <v>204</v>
      </c>
      <c r="G205" s="3" t="s">
        <v>1337</v>
      </c>
      <c r="H205" s="2">
        <v>481</v>
      </c>
      <c r="I205" s="37">
        <f t="shared" si="19"/>
        <v>10.225340136054422</v>
      </c>
      <c r="J205" s="28"/>
      <c r="K205" s="2">
        <v>204</v>
      </c>
      <c r="L205" s="3" t="s">
        <v>963</v>
      </c>
      <c r="M205" s="2">
        <v>472</v>
      </c>
      <c r="N205" s="37">
        <f t="shared" si="20"/>
        <v>9.21875</v>
      </c>
      <c r="O205" s="28"/>
      <c r="P205" s="2">
        <v>204</v>
      </c>
      <c r="Q205" s="3" t="s">
        <v>120</v>
      </c>
      <c r="R205" s="2">
        <v>464</v>
      </c>
      <c r="S205" s="37">
        <f t="shared" si="21"/>
        <v>9.0625</v>
      </c>
      <c r="T205" s="28"/>
      <c r="U205" s="2">
        <v>204</v>
      </c>
      <c r="V205" s="3" t="s">
        <v>1284</v>
      </c>
      <c r="W205" s="2">
        <v>313</v>
      </c>
      <c r="X205" s="37">
        <f t="shared" si="22"/>
        <v>6.9866071428571432</v>
      </c>
      <c r="Y205" s="28"/>
    </row>
    <row r="206" spans="1:25" x14ac:dyDescent="0.2">
      <c r="A206" s="2">
        <v>205</v>
      </c>
      <c r="B206" s="3" t="s">
        <v>806</v>
      </c>
      <c r="C206" s="2">
        <v>508</v>
      </c>
      <c r="D206" s="37">
        <f t="shared" si="18"/>
        <v>9.6412981590434619</v>
      </c>
      <c r="E206" s="29"/>
      <c r="F206" s="2">
        <v>205</v>
      </c>
      <c r="G206" s="3" t="s">
        <v>469</v>
      </c>
      <c r="H206" s="2">
        <v>477</v>
      </c>
      <c r="I206" s="37">
        <f t="shared" si="19"/>
        <v>10.14030612244898</v>
      </c>
      <c r="J206" s="28"/>
      <c r="K206" s="2">
        <v>205</v>
      </c>
      <c r="L206" s="3" t="s">
        <v>2357</v>
      </c>
      <c r="M206" s="2">
        <v>464</v>
      </c>
      <c r="N206" s="37">
        <f t="shared" si="20"/>
        <v>9.0625</v>
      </c>
      <c r="O206" s="28"/>
      <c r="P206" s="2">
        <v>205</v>
      </c>
      <c r="Q206" s="3" t="s">
        <v>869</v>
      </c>
      <c r="R206" s="2">
        <v>464</v>
      </c>
      <c r="S206" s="37">
        <f t="shared" si="21"/>
        <v>9.0625</v>
      </c>
      <c r="T206" s="28"/>
      <c r="U206" s="2">
        <v>205</v>
      </c>
      <c r="V206" s="3" t="s">
        <v>385</v>
      </c>
      <c r="W206" s="2">
        <v>313</v>
      </c>
      <c r="X206" s="37">
        <f t="shared" si="22"/>
        <v>6.9866071428571432</v>
      </c>
      <c r="Y206" s="28"/>
    </row>
    <row r="207" spans="1:25" x14ac:dyDescent="0.2">
      <c r="A207" s="2">
        <v>206</v>
      </c>
      <c r="B207" s="24" t="s">
        <v>2991</v>
      </c>
      <c r="C207" s="2">
        <v>505</v>
      </c>
      <c r="D207" s="37">
        <f t="shared" si="18"/>
        <v>9.5843613588916305</v>
      </c>
      <c r="E207" s="29"/>
      <c r="F207" s="2">
        <v>206</v>
      </c>
      <c r="G207" s="3" t="s">
        <v>66</v>
      </c>
      <c r="H207" s="2">
        <v>475</v>
      </c>
      <c r="I207" s="37">
        <f t="shared" si="19"/>
        <v>10.097789115646258</v>
      </c>
      <c r="J207" s="28"/>
      <c r="K207" s="2">
        <v>206</v>
      </c>
      <c r="L207" s="3" t="s">
        <v>1108</v>
      </c>
      <c r="M207" s="2">
        <v>458</v>
      </c>
      <c r="N207" s="37">
        <f t="shared" si="20"/>
        <v>8.9453125</v>
      </c>
      <c r="O207" s="28"/>
      <c r="P207" s="2">
        <v>206</v>
      </c>
      <c r="Q207" s="3" t="s">
        <v>1412</v>
      </c>
      <c r="R207" s="2">
        <v>463</v>
      </c>
      <c r="S207" s="37">
        <f t="shared" si="21"/>
        <v>9.04296875</v>
      </c>
      <c r="T207" s="28"/>
      <c r="U207" s="2">
        <v>206</v>
      </c>
      <c r="V207" s="3" t="s">
        <v>3859</v>
      </c>
      <c r="W207" s="2">
        <v>305</v>
      </c>
      <c r="X207" s="37">
        <f t="shared" si="22"/>
        <v>6.8080357142857135</v>
      </c>
      <c r="Y207" s="28"/>
    </row>
    <row r="208" spans="1:25" x14ac:dyDescent="0.2">
      <c r="A208" s="2">
        <v>207</v>
      </c>
      <c r="B208" s="3" t="s">
        <v>508</v>
      </c>
      <c r="C208" s="2">
        <v>505</v>
      </c>
      <c r="D208" s="37">
        <f t="shared" si="18"/>
        <v>9.5843613588916305</v>
      </c>
      <c r="E208" s="29"/>
      <c r="F208" s="2">
        <v>207</v>
      </c>
      <c r="G208" s="3" t="s">
        <v>1761</v>
      </c>
      <c r="H208" s="2">
        <v>472</v>
      </c>
      <c r="I208" s="37">
        <f t="shared" si="19"/>
        <v>10.034013605442176</v>
      </c>
      <c r="J208" s="28"/>
      <c r="K208" s="2">
        <v>207</v>
      </c>
      <c r="L208" s="3" t="s">
        <v>2534</v>
      </c>
      <c r="M208" s="2">
        <v>448</v>
      </c>
      <c r="N208" s="37">
        <f t="shared" si="20"/>
        <v>8.75</v>
      </c>
      <c r="O208" s="28"/>
      <c r="P208" s="2">
        <v>207</v>
      </c>
      <c r="Q208" s="3" t="s">
        <v>1749</v>
      </c>
      <c r="R208" s="2">
        <v>460</v>
      </c>
      <c r="S208" s="37">
        <f t="shared" si="21"/>
        <v>8.984375</v>
      </c>
      <c r="T208" s="28"/>
      <c r="U208" s="2">
        <v>207</v>
      </c>
      <c r="V208" s="3" t="s">
        <v>1196</v>
      </c>
      <c r="W208" s="2">
        <v>304</v>
      </c>
      <c r="X208" s="37">
        <f t="shared" si="22"/>
        <v>6.7857142857142856</v>
      </c>
      <c r="Y208" s="28"/>
    </row>
    <row r="209" spans="1:25" x14ac:dyDescent="0.2">
      <c r="A209" s="2">
        <v>208</v>
      </c>
      <c r="B209" s="24" t="s">
        <v>3182</v>
      </c>
      <c r="C209" s="2">
        <v>504</v>
      </c>
      <c r="D209" s="37">
        <f t="shared" si="18"/>
        <v>9.5653824255076874</v>
      </c>
      <c r="E209" s="29"/>
      <c r="F209" s="2">
        <v>208</v>
      </c>
      <c r="G209" s="3" t="s">
        <v>1268</v>
      </c>
      <c r="H209" s="2">
        <v>472</v>
      </c>
      <c r="I209" s="37">
        <f t="shared" si="19"/>
        <v>10.034013605442176</v>
      </c>
      <c r="J209" s="28"/>
      <c r="K209" s="2">
        <v>208</v>
      </c>
      <c r="L209" s="3" t="s">
        <v>1303</v>
      </c>
      <c r="M209" s="2">
        <v>446</v>
      </c>
      <c r="N209" s="37">
        <f t="shared" si="20"/>
        <v>8.7109375</v>
      </c>
      <c r="O209" s="28"/>
      <c r="P209" s="2">
        <v>208</v>
      </c>
      <c r="Q209" s="3" t="s">
        <v>1966</v>
      </c>
      <c r="R209" s="2">
        <v>454</v>
      </c>
      <c r="S209" s="37">
        <f t="shared" si="21"/>
        <v>8.8671875</v>
      </c>
      <c r="T209" s="28"/>
      <c r="U209" s="2">
        <v>208</v>
      </c>
      <c r="V209" s="3" t="s">
        <v>1748</v>
      </c>
      <c r="W209" s="2">
        <v>297</v>
      </c>
      <c r="X209" s="37">
        <f t="shared" si="22"/>
        <v>6.6294642857142856</v>
      </c>
      <c r="Y209" s="28"/>
    </row>
    <row r="210" spans="1:25" x14ac:dyDescent="0.2">
      <c r="A210" s="2">
        <v>209</v>
      </c>
      <c r="B210" s="24" t="s">
        <v>2905</v>
      </c>
      <c r="C210" s="2">
        <v>503</v>
      </c>
      <c r="D210" s="37">
        <f t="shared" si="18"/>
        <v>9.5464034921237424</v>
      </c>
      <c r="E210" s="29"/>
      <c r="F210" s="2">
        <v>209</v>
      </c>
      <c r="G210" s="3" t="s">
        <v>1558</v>
      </c>
      <c r="H210" s="2">
        <v>469</v>
      </c>
      <c r="I210" s="37">
        <f t="shared" si="19"/>
        <v>9.9702380952380967</v>
      </c>
      <c r="J210" s="28"/>
      <c r="K210" s="2">
        <v>209</v>
      </c>
      <c r="L210" s="3" t="s">
        <v>718</v>
      </c>
      <c r="M210" s="2">
        <v>446</v>
      </c>
      <c r="N210" s="37">
        <f t="shared" si="20"/>
        <v>8.7109375</v>
      </c>
      <c r="O210" s="28"/>
      <c r="P210" s="2">
        <v>209</v>
      </c>
      <c r="Q210" s="3" t="s">
        <v>79</v>
      </c>
      <c r="R210" s="2">
        <v>454</v>
      </c>
      <c r="S210" s="37">
        <f t="shared" si="21"/>
        <v>8.8671875</v>
      </c>
      <c r="T210" s="28"/>
      <c r="U210" s="2">
        <v>209</v>
      </c>
      <c r="V210" s="3" t="s">
        <v>2620</v>
      </c>
      <c r="W210" s="2">
        <v>297</v>
      </c>
      <c r="X210" s="37">
        <f t="shared" si="22"/>
        <v>6.6294642857142856</v>
      </c>
      <c r="Y210" s="28"/>
    </row>
    <row r="211" spans="1:25" x14ac:dyDescent="0.2">
      <c r="A211" s="30">
        <v>210</v>
      </c>
      <c r="B211" s="24" t="s">
        <v>1484</v>
      </c>
      <c r="C211" s="2">
        <v>496</v>
      </c>
      <c r="D211" s="37">
        <f t="shared" si="18"/>
        <v>9.4135509584361365</v>
      </c>
      <c r="E211" s="29"/>
      <c r="F211" s="2">
        <v>210</v>
      </c>
      <c r="G211" s="3" t="s">
        <v>1804</v>
      </c>
      <c r="H211" s="2">
        <v>468</v>
      </c>
      <c r="I211" s="37">
        <f t="shared" si="19"/>
        <v>9.9489795918367339</v>
      </c>
      <c r="J211" s="28"/>
      <c r="K211" s="2">
        <v>210</v>
      </c>
      <c r="L211" s="3" t="s">
        <v>720</v>
      </c>
      <c r="M211" s="2">
        <v>444</v>
      </c>
      <c r="N211" s="37">
        <f t="shared" si="20"/>
        <v>8.671875</v>
      </c>
      <c r="O211" s="28"/>
      <c r="P211" s="2">
        <v>210</v>
      </c>
      <c r="Q211" s="3" t="s">
        <v>2037</v>
      </c>
      <c r="R211" s="2">
        <v>452</v>
      </c>
      <c r="S211" s="37">
        <f t="shared" si="21"/>
        <v>8.828125</v>
      </c>
      <c r="T211" s="28"/>
      <c r="U211" s="2">
        <v>210</v>
      </c>
      <c r="V211" s="69" t="s">
        <v>3843</v>
      </c>
      <c r="W211" s="2">
        <v>296</v>
      </c>
      <c r="X211" s="37">
        <f t="shared" si="22"/>
        <v>6.6071428571428577</v>
      </c>
      <c r="Y211" s="28"/>
    </row>
    <row r="212" spans="1:25" x14ac:dyDescent="0.2">
      <c r="A212" s="2">
        <v>211</v>
      </c>
      <c r="B212" s="3" t="s">
        <v>2377</v>
      </c>
      <c r="C212" s="2">
        <v>496</v>
      </c>
      <c r="D212" s="37">
        <f t="shared" si="18"/>
        <v>9.4135509584361365</v>
      </c>
      <c r="E212" s="29"/>
      <c r="F212" s="2">
        <v>211</v>
      </c>
      <c r="G212" s="3" t="s">
        <v>1883</v>
      </c>
      <c r="H212" s="2">
        <v>464</v>
      </c>
      <c r="I212" s="37">
        <f t="shared" si="19"/>
        <v>9.8639455782312915</v>
      </c>
      <c r="J212" s="28"/>
      <c r="K212" s="2">
        <v>211</v>
      </c>
      <c r="L212" s="3" t="s">
        <v>1570</v>
      </c>
      <c r="M212" s="2">
        <v>441</v>
      </c>
      <c r="N212" s="37">
        <f t="shared" si="20"/>
        <v>8.61328125</v>
      </c>
      <c r="O212" s="28"/>
      <c r="P212" s="2">
        <v>211</v>
      </c>
      <c r="Q212" s="3" t="s">
        <v>2654</v>
      </c>
      <c r="R212" s="2">
        <v>447</v>
      </c>
      <c r="S212" s="37">
        <f t="shared" si="21"/>
        <v>8.73046875</v>
      </c>
      <c r="T212" s="28"/>
      <c r="U212" s="2">
        <v>211</v>
      </c>
      <c r="V212" s="3" t="s">
        <v>1544</v>
      </c>
      <c r="W212" s="2">
        <v>294</v>
      </c>
      <c r="X212" s="37">
        <f t="shared" si="22"/>
        <v>6.5625</v>
      </c>
      <c r="Y212" s="28"/>
    </row>
    <row r="213" spans="1:25" x14ac:dyDescent="0.2">
      <c r="A213" s="2">
        <v>212</v>
      </c>
      <c r="B213" s="3" t="s">
        <v>334</v>
      </c>
      <c r="C213" s="2">
        <v>493</v>
      </c>
      <c r="D213" s="37">
        <f t="shared" si="18"/>
        <v>9.3566141582843052</v>
      </c>
      <c r="E213" s="29"/>
      <c r="F213" s="2">
        <v>212</v>
      </c>
      <c r="G213" s="3" t="s">
        <v>2558</v>
      </c>
      <c r="H213" s="2">
        <v>462</v>
      </c>
      <c r="I213" s="37">
        <f t="shared" si="19"/>
        <v>9.8214285714285712</v>
      </c>
      <c r="J213" s="28"/>
      <c r="K213" s="2">
        <v>212</v>
      </c>
      <c r="L213" s="3" t="s">
        <v>346</v>
      </c>
      <c r="M213" s="2">
        <v>437</v>
      </c>
      <c r="N213" s="37">
        <f t="shared" si="20"/>
        <v>8.53515625</v>
      </c>
      <c r="O213" s="28"/>
      <c r="P213" s="2">
        <v>212</v>
      </c>
      <c r="Q213" s="3" t="s">
        <v>1573</v>
      </c>
      <c r="R213" s="2">
        <v>437</v>
      </c>
      <c r="S213" s="37">
        <f t="shared" si="21"/>
        <v>8.53515625</v>
      </c>
      <c r="T213" s="28"/>
      <c r="U213" s="2">
        <v>212</v>
      </c>
      <c r="V213" s="3" t="s">
        <v>1868</v>
      </c>
      <c r="W213" s="2">
        <v>294</v>
      </c>
      <c r="X213" s="37">
        <f t="shared" si="22"/>
        <v>6.5625</v>
      </c>
      <c r="Y213" s="28"/>
    </row>
    <row r="214" spans="1:25" x14ac:dyDescent="0.2">
      <c r="A214" s="2">
        <v>213</v>
      </c>
      <c r="B214" s="3" t="s">
        <v>1279</v>
      </c>
      <c r="C214" s="2">
        <v>489</v>
      </c>
      <c r="D214" s="37">
        <f t="shared" si="18"/>
        <v>9.2806984247485289</v>
      </c>
      <c r="E214" s="29"/>
      <c r="F214" s="2">
        <v>213</v>
      </c>
      <c r="G214" s="3" t="s">
        <v>443</v>
      </c>
      <c r="H214" s="2">
        <v>461</v>
      </c>
      <c r="I214" s="37">
        <f t="shared" si="19"/>
        <v>9.8001700680272119</v>
      </c>
      <c r="J214" s="28"/>
      <c r="K214" s="2">
        <v>213</v>
      </c>
      <c r="L214" s="3" t="s">
        <v>625</v>
      </c>
      <c r="M214" s="2">
        <v>437</v>
      </c>
      <c r="N214" s="37">
        <f t="shared" si="20"/>
        <v>8.53515625</v>
      </c>
      <c r="O214" s="28"/>
      <c r="P214" s="2">
        <v>213</v>
      </c>
      <c r="Q214" s="3" t="s">
        <v>198</v>
      </c>
      <c r="R214" s="2">
        <v>435</v>
      </c>
      <c r="S214" s="37">
        <f t="shared" si="21"/>
        <v>8.49609375</v>
      </c>
      <c r="T214" s="28"/>
      <c r="U214" s="2">
        <v>213</v>
      </c>
      <c r="V214" s="3" t="s">
        <v>793</v>
      </c>
      <c r="W214" s="2">
        <v>288</v>
      </c>
      <c r="X214" s="37">
        <f t="shared" si="22"/>
        <v>6.4285714285714279</v>
      </c>
      <c r="Y214" s="28"/>
    </row>
    <row r="215" spans="1:25" x14ac:dyDescent="0.2">
      <c r="A215" s="2">
        <v>214</v>
      </c>
      <c r="B215" s="24" t="s">
        <v>3112</v>
      </c>
      <c r="C215" s="2">
        <v>482</v>
      </c>
      <c r="D215" s="37">
        <f t="shared" si="18"/>
        <v>9.1478458910609231</v>
      </c>
      <c r="E215" s="29"/>
      <c r="F215" s="2">
        <v>214</v>
      </c>
      <c r="G215" s="3" t="s">
        <v>1163</v>
      </c>
      <c r="H215" s="2">
        <v>459</v>
      </c>
      <c r="I215" s="37">
        <f t="shared" si="19"/>
        <v>9.7576530612244898</v>
      </c>
      <c r="J215" s="28"/>
      <c r="K215" s="2">
        <v>214</v>
      </c>
      <c r="L215" s="3" t="s">
        <v>203</v>
      </c>
      <c r="M215" s="2">
        <v>435</v>
      </c>
      <c r="N215" s="37">
        <f t="shared" si="20"/>
        <v>8.49609375</v>
      </c>
      <c r="O215" s="28"/>
      <c r="P215" s="2">
        <v>214</v>
      </c>
      <c r="Q215" s="3" t="s">
        <v>97</v>
      </c>
      <c r="R215" s="2">
        <v>433</v>
      </c>
      <c r="S215" s="37">
        <f t="shared" si="21"/>
        <v>8.45703125</v>
      </c>
      <c r="T215" s="28"/>
      <c r="U215" s="2">
        <v>214</v>
      </c>
      <c r="V215" s="24" t="s">
        <v>3207</v>
      </c>
      <c r="W215" s="2">
        <v>284</v>
      </c>
      <c r="X215" s="37">
        <f t="shared" si="22"/>
        <v>6.3392857142857135</v>
      </c>
      <c r="Y215" s="28"/>
    </row>
    <row r="216" spans="1:25" x14ac:dyDescent="0.2">
      <c r="A216" s="2">
        <v>215</v>
      </c>
      <c r="B216" s="24" t="s">
        <v>2892</v>
      </c>
      <c r="C216" s="2">
        <v>478</v>
      </c>
      <c r="D216" s="37">
        <f t="shared" si="18"/>
        <v>9.0719301575251468</v>
      </c>
      <c r="E216" s="29"/>
      <c r="F216" s="2">
        <v>215</v>
      </c>
      <c r="G216" s="3" t="s">
        <v>931</v>
      </c>
      <c r="H216" s="2">
        <v>458</v>
      </c>
      <c r="I216" s="37">
        <f t="shared" si="19"/>
        <v>9.7363945578231288</v>
      </c>
      <c r="J216" s="28"/>
      <c r="K216" s="2">
        <v>215</v>
      </c>
      <c r="L216" s="3" t="s">
        <v>343</v>
      </c>
      <c r="M216" s="2">
        <v>434</v>
      </c>
      <c r="N216" s="37">
        <f t="shared" si="20"/>
        <v>8.4765625</v>
      </c>
      <c r="O216" s="28"/>
      <c r="P216" s="2">
        <v>215</v>
      </c>
      <c r="Q216" s="3" t="s">
        <v>1245</v>
      </c>
      <c r="R216" s="2">
        <v>432</v>
      </c>
      <c r="S216" s="37">
        <f t="shared" si="21"/>
        <v>8.4375</v>
      </c>
      <c r="T216" s="28"/>
      <c r="U216" s="2">
        <v>215</v>
      </c>
      <c r="V216" s="69" t="s">
        <v>4054</v>
      </c>
      <c r="W216" s="2">
        <v>282</v>
      </c>
      <c r="X216" s="37">
        <f t="shared" si="22"/>
        <v>6.2946428571428568</v>
      </c>
      <c r="Y216" s="28"/>
    </row>
    <row r="217" spans="1:25" x14ac:dyDescent="0.2">
      <c r="A217" s="2">
        <v>216</v>
      </c>
      <c r="B217" s="3" t="s">
        <v>1358</v>
      </c>
      <c r="C217" s="2">
        <v>478</v>
      </c>
      <c r="D217" s="37">
        <f t="shared" si="18"/>
        <v>9.0719301575251468</v>
      </c>
      <c r="E217" s="29"/>
      <c r="F217" s="2">
        <v>216</v>
      </c>
      <c r="G217" s="3" t="s">
        <v>1885</v>
      </c>
      <c r="H217" s="2">
        <v>454</v>
      </c>
      <c r="I217" s="37">
        <f t="shared" si="19"/>
        <v>9.6513605442176864</v>
      </c>
      <c r="J217" s="28"/>
      <c r="K217" s="2">
        <v>216</v>
      </c>
      <c r="L217" s="3" t="s">
        <v>1337</v>
      </c>
      <c r="M217" s="2">
        <v>430</v>
      </c>
      <c r="N217" s="37">
        <f t="shared" si="20"/>
        <v>8.3984375</v>
      </c>
      <c r="O217" s="28"/>
      <c r="P217" s="2">
        <v>216</v>
      </c>
      <c r="Q217" s="3" t="s">
        <v>2735</v>
      </c>
      <c r="R217" s="2">
        <v>432</v>
      </c>
      <c r="S217" s="37">
        <f t="shared" si="21"/>
        <v>8.4375</v>
      </c>
      <c r="T217" s="28"/>
      <c r="U217" s="2">
        <v>216</v>
      </c>
      <c r="V217" s="24" t="s">
        <v>3325</v>
      </c>
      <c r="W217" s="2">
        <v>274</v>
      </c>
      <c r="X217" s="37">
        <f t="shared" si="22"/>
        <v>6.1160714285714279</v>
      </c>
      <c r="Y217" s="28"/>
    </row>
    <row r="218" spans="1:25" x14ac:dyDescent="0.2">
      <c r="A218" s="2">
        <v>217</v>
      </c>
      <c r="B218" s="3" t="s">
        <v>1716</v>
      </c>
      <c r="C218" s="2">
        <v>478</v>
      </c>
      <c r="D218" s="37">
        <f t="shared" si="18"/>
        <v>9.0719301575251468</v>
      </c>
      <c r="E218" s="29"/>
      <c r="F218" s="2">
        <v>217</v>
      </c>
      <c r="G218" s="3" t="s">
        <v>1661</v>
      </c>
      <c r="H218" s="2">
        <v>442</v>
      </c>
      <c r="I218" s="37">
        <f t="shared" si="19"/>
        <v>9.3962585034013593</v>
      </c>
      <c r="J218" s="28"/>
      <c r="K218" s="2">
        <v>217</v>
      </c>
      <c r="L218" s="3" t="s">
        <v>697</v>
      </c>
      <c r="M218" s="2">
        <v>423</v>
      </c>
      <c r="N218" s="37">
        <f t="shared" si="20"/>
        <v>8.26171875</v>
      </c>
      <c r="O218" s="28"/>
      <c r="P218" s="2">
        <v>217</v>
      </c>
      <c r="Q218" s="3" t="s">
        <v>1542</v>
      </c>
      <c r="R218" s="2">
        <v>429</v>
      </c>
      <c r="S218" s="37">
        <f t="shared" si="21"/>
        <v>8.37890625</v>
      </c>
      <c r="T218" s="28"/>
      <c r="U218" s="2">
        <v>217</v>
      </c>
      <c r="V218" s="3" t="s">
        <v>1246</v>
      </c>
      <c r="W218" s="2">
        <v>271</v>
      </c>
      <c r="X218" s="37">
        <f t="shared" si="22"/>
        <v>6.0491071428571432</v>
      </c>
      <c r="Y218" s="28"/>
    </row>
    <row r="219" spans="1:25" x14ac:dyDescent="0.2">
      <c r="A219" s="2">
        <v>218</v>
      </c>
      <c r="B219" s="24" t="s">
        <v>2904</v>
      </c>
      <c r="C219" s="2">
        <v>477</v>
      </c>
      <c r="D219" s="37">
        <f t="shared" si="18"/>
        <v>9.0529512241412036</v>
      </c>
      <c r="E219" s="29"/>
      <c r="F219" s="2">
        <v>218</v>
      </c>
      <c r="G219" s="3" t="s">
        <v>675</v>
      </c>
      <c r="H219" s="2">
        <v>432</v>
      </c>
      <c r="I219" s="37">
        <f t="shared" si="19"/>
        <v>9.183673469387756</v>
      </c>
      <c r="J219" s="28"/>
      <c r="K219" s="2">
        <v>218</v>
      </c>
      <c r="L219" s="3" t="s">
        <v>984</v>
      </c>
      <c r="M219" s="2">
        <v>423</v>
      </c>
      <c r="N219" s="37">
        <f t="shared" si="20"/>
        <v>8.26171875</v>
      </c>
      <c r="O219" s="28"/>
      <c r="P219" s="2">
        <v>218</v>
      </c>
      <c r="Q219" s="3" t="s">
        <v>2649</v>
      </c>
      <c r="R219" s="2">
        <v>419</v>
      </c>
      <c r="S219" s="37">
        <f t="shared" si="21"/>
        <v>8.18359375</v>
      </c>
      <c r="T219" s="28"/>
      <c r="U219" s="2">
        <v>218</v>
      </c>
      <c r="V219" s="24" t="s">
        <v>3211</v>
      </c>
      <c r="W219" s="2">
        <v>270</v>
      </c>
      <c r="X219" s="37">
        <f t="shared" si="22"/>
        <v>6.0267857142857144</v>
      </c>
      <c r="Y219" s="28"/>
    </row>
    <row r="220" spans="1:25" x14ac:dyDescent="0.2">
      <c r="A220" s="2">
        <v>219</v>
      </c>
      <c r="B220" s="24" t="s">
        <v>3457</v>
      </c>
      <c r="C220" s="2">
        <v>469</v>
      </c>
      <c r="D220" s="37">
        <f t="shared" si="18"/>
        <v>8.9011197570696527</v>
      </c>
      <c r="E220" s="29"/>
      <c r="F220" s="2">
        <v>219</v>
      </c>
      <c r="G220" s="3" t="s">
        <v>560</v>
      </c>
      <c r="H220" s="2">
        <v>431</v>
      </c>
      <c r="I220" s="37">
        <f t="shared" si="19"/>
        <v>9.1624149659863949</v>
      </c>
      <c r="J220" s="28"/>
      <c r="K220" s="2">
        <v>219</v>
      </c>
      <c r="L220" s="3" t="s">
        <v>284</v>
      </c>
      <c r="M220" s="2">
        <v>420</v>
      </c>
      <c r="N220" s="37">
        <f t="shared" si="20"/>
        <v>8.203125</v>
      </c>
      <c r="O220" s="28"/>
      <c r="P220" s="2">
        <v>219</v>
      </c>
      <c r="Q220" s="3" t="s">
        <v>1018</v>
      </c>
      <c r="R220" s="2">
        <v>418</v>
      </c>
      <c r="S220" s="37">
        <f t="shared" si="21"/>
        <v>8.1640625</v>
      </c>
      <c r="T220" s="28"/>
      <c r="U220" s="2">
        <v>219</v>
      </c>
      <c r="V220" s="69" t="s">
        <v>4000</v>
      </c>
      <c r="W220" s="2">
        <v>268</v>
      </c>
      <c r="X220" s="37">
        <f t="shared" si="22"/>
        <v>5.9821428571428577</v>
      </c>
      <c r="Y220" s="28"/>
    </row>
    <row r="221" spans="1:25" x14ac:dyDescent="0.2">
      <c r="A221" s="2">
        <v>220</v>
      </c>
      <c r="B221" s="24" t="s">
        <v>3268</v>
      </c>
      <c r="C221" s="2">
        <v>463</v>
      </c>
      <c r="D221" s="37">
        <f t="shared" si="18"/>
        <v>8.7872461567659901</v>
      </c>
      <c r="E221" s="29"/>
      <c r="F221" s="2">
        <v>220</v>
      </c>
      <c r="G221" s="3" t="s">
        <v>1886</v>
      </c>
      <c r="H221" s="2">
        <v>427</v>
      </c>
      <c r="I221" s="37">
        <f t="shared" si="19"/>
        <v>9.0773809523809526</v>
      </c>
      <c r="J221" s="28"/>
      <c r="K221" s="2">
        <v>220</v>
      </c>
      <c r="L221" s="3" t="s">
        <v>1123</v>
      </c>
      <c r="M221" s="2">
        <v>419</v>
      </c>
      <c r="N221" s="37">
        <f t="shared" si="20"/>
        <v>8.18359375</v>
      </c>
      <c r="O221" s="28"/>
      <c r="P221" s="2">
        <v>220</v>
      </c>
      <c r="Q221" s="3" t="s">
        <v>1965</v>
      </c>
      <c r="R221" s="2">
        <v>416</v>
      </c>
      <c r="S221" s="37">
        <f t="shared" si="21"/>
        <v>8.125</v>
      </c>
      <c r="T221" s="28"/>
      <c r="U221" s="2">
        <v>220</v>
      </c>
      <c r="V221" s="3" t="s">
        <v>869</v>
      </c>
      <c r="W221" s="2">
        <v>264</v>
      </c>
      <c r="X221" s="37">
        <f t="shared" si="22"/>
        <v>5.8928571428571423</v>
      </c>
      <c r="Y221" s="28"/>
    </row>
    <row r="222" spans="1:25" x14ac:dyDescent="0.2">
      <c r="A222" s="2">
        <v>221</v>
      </c>
      <c r="B222" s="3" t="s">
        <v>2446</v>
      </c>
      <c r="C222" s="2">
        <v>461</v>
      </c>
      <c r="D222" s="37">
        <f t="shared" si="18"/>
        <v>8.7492882899981019</v>
      </c>
      <c r="E222" s="29"/>
      <c r="F222" s="2">
        <v>221</v>
      </c>
      <c r="G222" s="3" t="s">
        <v>1423</v>
      </c>
      <c r="H222" s="2">
        <v>425</v>
      </c>
      <c r="I222" s="37">
        <f t="shared" si="19"/>
        <v>9.0348639455782305</v>
      </c>
      <c r="J222" s="28"/>
      <c r="K222" s="2">
        <v>221</v>
      </c>
      <c r="L222" s="3" t="s">
        <v>1352</v>
      </c>
      <c r="M222" s="2">
        <v>417</v>
      </c>
      <c r="N222" s="37">
        <f t="shared" si="20"/>
        <v>8.14453125</v>
      </c>
      <c r="O222" s="28"/>
      <c r="P222" s="2">
        <v>221</v>
      </c>
      <c r="Q222" s="3" t="s">
        <v>1577</v>
      </c>
      <c r="R222" s="2">
        <v>416</v>
      </c>
      <c r="S222" s="37">
        <f t="shared" si="21"/>
        <v>8.125</v>
      </c>
      <c r="T222" s="28"/>
      <c r="U222" s="2">
        <v>221</v>
      </c>
      <c r="V222" s="3" t="s">
        <v>98</v>
      </c>
      <c r="W222" s="2">
        <v>262</v>
      </c>
      <c r="X222" s="37">
        <f t="shared" si="22"/>
        <v>5.8482142857142856</v>
      </c>
      <c r="Y222" s="28"/>
    </row>
    <row r="223" spans="1:25" x14ac:dyDescent="0.2">
      <c r="A223" s="2">
        <v>222</v>
      </c>
      <c r="B223" s="3" t="s">
        <v>1310</v>
      </c>
      <c r="C223" s="2">
        <v>461</v>
      </c>
      <c r="D223" s="37">
        <f t="shared" si="18"/>
        <v>8.7492882899981019</v>
      </c>
      <c r="E223" s="29"/>
      <c r="F223" s="2">
        <v>222</v>
      </c>
      <c r="G223" s="3" t="s">
        <v>1157</v>
      </c>
      <c r="H223" s="2">
        <v>423</v>
      </c>
      <c r="I223" s="37">
        <f t="shared" si="19"/>
        <v>8.9923469387755102</v>
      </c>
      <c r="J223" s="28"/>
      <c r="K223" s="2">
        <v>222</v>
      </c>
      <c r="L223" s="3" t="s">
        <v>222</v>
      </c>
      <c r="M223" s="2">
        <v>414</v>
      </c>
      <c r="N223" s="37">
        <f t="shared" si="20"/>
        <v>8.0859375</v>
      </c>
      <c r="O223" s="28"/>
      <c r="P223" s="2">
        <v>222</v>
      </c>
      <c r="Q223" s="3" t="s">
        <v>2500</v>
      </c>
      <c r="R223" s="2">
        <v>416</v>
      </c>
      <c r="S223" s="37">
        <f t="shared" si="21"/>
        <v>8.125</v>
      </c>
      <c r="T223" s="28"/>
      <c r="U223" s="2">
        <v>222</v>
      </c>
      <c r="V223" s="69" t="s">
        <v>3914</v>
      </c>
      <c r="W223" s="2">
        <v>261</v>
      </c>
      <c r="X223" s="37">
        <f t="shared" si="22"/>
        <v>5.8258928571428577</v>
      </c>
      <c r="Y223" s="28"/>
    </row>
    <row r="224" spans="1:25" x14ac:dyDescent="0.2">
      <c r="A224" s="2">
        <v>223</v>
      </c>
      <c r="B224" s="3" t="s">
        <v>1190</v>
      </c>
      <c r="C224" s="2">
        <v>460</v>
      </c>
      <c r="D224" s="37">
        <f t="shared" si="18"/>
        <v>8.7303093566141587</v>
      </c>
      <c r="E224" s="29"/>
      <c r="F224" s="2">
        <v>223</v>
      </c>
      <c r="G224" s="3" t="s">
        <v>1621</v>
      </c>
      <c r="H224" s="2">
        <v>422</v>
      </c>
      <c r="I224" s="37">
        <f t="shared" si="19"/>
        <v>8.9710884353741491</v>
      </c>
      <c r="J224" s="28"/>
      <c r="K224" s="2">
        <v>223</v>
      </c>
      <c r="L224" s="3" t="s">
        <v>920</v>
      </c>
      <c r="M224" s="2">
        <v>413</v>
      </c>
      <c r="N224" s="37">
        <f t="shared" si="20"/>
        <v>8.06640625</v>
      </c>
      <c r="O224" s="28"/>
      <c r="P224" s="2">
        <v>223</v>
      </c>
      <c r="Q224" s="3" t="s">
        <v>1216</v>
      </c>
      <c r="R224" s="2">
        <v>412</v>
      </c>
      <c r="S224" s="37">
        <f t="shared" si="21"/>
        <v>8.046875</v>
      </c>
      <c r="T224" s="28"/>
      <c r="U224" s="2">
        <v>223</v>
      </c>
      <c r="V224" s="69" t="s">
        <v>3918</v>
      </c>
      <c r="W224" s="2">
        <v>260</v>
      </c>
      <c r="X224" s="37">
        <f t="shared" si="22"/>
        <v>5.8035714285714288</v>
      </c>
      <c r="Y224" s="28"/>
    </row>
    <row r="225" spans="1:25" x14ac:dyDescent="0.2">
      <c r="A225" s="2">
        <v>224</v>
      </c>
      <c r="B225" s="24" t="s">
        <v>3341</v>
      </c>
      <c r="C225" s="2">
        <v>456</v>
      </c>
      <c r="D225" s="37">
        <f t="shared" si="18"/>
        <v>8.6543936230783842</v>
      </c>
      <c r="E225" s="29"/>
      <c r="F225" s="2">
        <v>224</v>
      </c>
      <c r="G225" s="3" t="s">
        <v>846</v>
      </c>
      <c r="H225" s="2">
        <v>419</v>
      </c>
      <c r="I225" s="37">
        <f t="shared" si="19"/>
        <v>8.9073129251700678</v>
      </c>
      <c r="J225" s="28"/>
      <c r="K225" s="2">
        <v>224</v>
      </c>
      <c r="L225" s="3" t="s">
        <v>1304</v>
      </c>
      <c r="M225" s="2">
        <v>412</v>
      </c>
      <c r="N225" s="37">
        <f t="shared" si="20"/>
        <v>8.046875</v>
      </c>
      <c r="O225" s="28"/>
      <c r="P225" s="2">
        <v>224</v>
      </c>
      <c r="Q225" s="3" t="s">
        <v>1733</v>
      </c>
      <c r="R225" s="2">
        <v>408</v>
      </c>
      <c r="S225" s="37">
        <f t="shared" si="21"/>
        <v>7.9687499999999991</v>
      </c>
      <c r="T225" s="28"/>
      <c r="U225" s="2">
        <v>224</v>
      </c>
      <c r="V225" s="3" t="s">
        <v>88</v>
      </c>
      <c r="W225" s="2">
        <v>259</v>
      </c>
      <c r="X225" s="37">
        <f t="shared" si="22"/>
        <v>5.78125</v>
      </c>
      <c r="Y225" s="28"/>
    </row>
    <row r="226" spans="1:25" x14ac:dyDescent="0.2">
      <c r="A226" s="2">
        <v>225</v>
      </c>
      <c r="B226" s="24" t="s">
        <v>1487</v>
      </c>
      <c r="C226" s="2">
        <v>452</v>
      </c>
      <c r="D226" s="37">
        <f t="shared" si="18"/>
        <v>8.5784778895426079</v>
      </c>
      <c r="E226" s="29"/>
      <c r="F226" s="2">
        <v>225</v>
      </c>
      <c r="G226" s="3" t="s">
        <v>1912</v>
      </c>
      <c r="H226" s="2">
        <v>417</v>
      </c>
      <c r="I226" s="37">
        <f t="shared" si="19"/>
        <v>8.8647959183673457</v>
      </c>
      <c r="J226" s="28"/>
      <c r="K226" s="2">
        <v>225</v>
      </c>
      <c r="L226" s="3" t="s">
        <v>1150</v>
      </c>
      <c r="M226" s="2">
        <v>408</v>
      </c>
      <c r="N226" s="37">
        <f t="shared" si="20"/>
        <v>7.9687499999999991</v>
      </c>
      <c r="O226" s="28"/>
      <c r="P226" s="2">
        <v>225</v>
      </c>
      <c r="Q226" s="3" t="s">
        <v>1293</v>
      </c>
      <c r="R226" s="2">
        <v>401</v>
      </c>
      <c r="S226" s="37">
        <f t="shared" si="21"/>
        <v>7.83203125</v>
      </c>
      <c r="T226" s="28"/>
      <c r="U226" s="2">
        <v>225</v>
      </c>
      <c r="V226" s="3" t="s">
        <v>1471</v>
      </c>
      <c r="W226" s="2">
        <v>257</v>
      </c>
      <c r="X226" s="37">
        <f t="shared" si="22"/>
        <v>5.7366071428571423</v>
      </c>
      <c r="Y226" s="28"/>
    </row>
    <row r="227" spans="1:25" x14ac:dyDescent="0.2">
      <c r="A227" s="2">
        <v>226</v>
      </c>
      <c r="B227" s="3" t="s">
        <v>904</v>
      </c>
      <c r="C227" s="2">
        <v>452</v>
      </c>
      <c r="D227" s="37">
        <f t="shared" si="18"/>
        <v>8.5784778895426079</v>
      </c>
      <c r="E227" s="29"/>
      <c r="F227" s="2">
        <v>226</v>
      </c>
      <c r="G227" s="3" t="s">
        <v>1089</v>
      </c>
      <c r="H227" s="2">
        <v>415</v>
      </c>
      <c r="I227" s="37">
        <f t="shared" si="19"/>
        <v>8.8222789115646254</v>
      </c>
      <c r="J227" s="28"/>
      <c r="K227" s="2">
        <v>226</v>
      </c>
      <c r="L227" s="3" t="s">
        <v>953</v>
      </c>
      <c r="M227" s="2">
        <v>405</v>
      </c>
      <c r="N227" s="37">
        <f t="shared" si="20"/>
        <v>7.91015625</v>
      </c>
      <c r="O227" s="28"/>
      <c r="P227" s="2">
        <v>226</v>
      </c>
      <c r="Q227" s="3" t="s">
        <v>794</v>
      </c>
      <c r="R227" s="2">
        <v>401</v>
      </c>
      <c r="S227" s="37">
        <f t="shared" si="21"/>
        <v>7.83203125</v>
      </c>
      <c r="T227" s="28"/>
      <c r="U227" s="2">
        <v>226</v>
      </c>
      <c r="V227" s="69" t="s">
        <v>3898</v>
      </c>
      <c r="W227" s="2">
        <v>254</v>
      </c>
      <c r="X227" s="37">
        <f t="shared" si="22"/>
        <v>5.6696428571428568</v>
      </c>
      <c r="Y227" s="28"/>
    </row>
    <row r="228" spans="1:25" x14ac:dyDescent="0.2">
      <c r="A228" s="2">
        <v>227</v>
      </c>
      <c r="B228" s="3" t="s">
        <v>1378</v>
      </c>
      <c r="C228" s="2">
        <v>452</v>
      </c>
      <c r="D228" s="37">
        <f t="shared" si="18"/>
        <v>8.5784778895426079</v>
      </c>
      <c r="E228" s="29"/>
      <c r="F228" s="2">
        <v>227</v>
      </c>
      <c r="G228" s="3" t="s">
        <v>1132</v>
      </c>
      <c r="H228" s="2">
        <v>414</v>
      </c>
      <c r="I228" s="37">
        <f t="shared" si="19"/>
        <v>8.8010204081632661</v>
      </c>
      <c r="J228" s="28"/>
      <c r="K228" s="2">
        <v>227</v>
      </c>
      <c r="L228" s="3" t="s">
        <v>981</v>
      </c>
      <c r="M228" s="2">
        <v>403</v>
      </c>
      <c r="N228" s="37">
        <f t="shared" si="20"/>
        <v>7.8710937499999991</v>
      </c>
      <c r="O228" s="28"/>
      <c r="P228" s="2">
        <v>227</v>
      </c>
      <c r="Q228" s="3" t="s">
        <v>2651</v>
      </c>
      <c r="R228" s="2">
        <v>398</v>
      </c>
      <c r="S228" s="37">
        <f t="shared" si="21"/>
        <v>7.7734374999999991</v>
      </c>
      <c r="T228" s="28"/>
      <c r="U228" s="2">
        <v>227</v>
      </c>
      <c r="V228" s="24" t="s">
        <v>3786</v>
      </c>
      <c r="W228" s="2">
        <v>253</v>
      </c>
      <c r="X228" s="37">
        <f t="shared" si="22"/>
        <v>5.6473214285714288</v>
      </c>
      <c r="Y228" s="28"/>
    </row>
    <row r="229" spans="1:25" x14ac:dyDescent="0.2">
      <c r="A229" s="2">
        <v>228</v>
      </c>
      <c r="B229" s="3" t="s">
        <v>1</v>
      </c>
      <c r="C229" s="2">
        <v>452</v>
      </c>
      <c r="D229" s="37">
        <f t="shared" si="18"/>
        <v>8.5784778895426079</v>
      </c>
      <c r="E229" s="29"/>
      <c r="F229" s="2">
        <v>228</v>
      </c>
      <c r="G229" s="3" t="s">
        <v>1354</v>
      </c>
      <c r="H229" s="2">
        <v>411</v>
      </c>
      <c r="I229" s="37">
        <f t="shared" si="19"/>
        <v>8.7372448979591848</v>
      </c>
      <c r="J229" s="28"/>
      <c r="K229" s="2">
        <v>228</v>
      </c>
      <c r="L229" s="3" t="s">
        <v>2032</v>
      </c>
      <c r="M229" s="2">
        <v>402</v>
      </c>
      <c r="N229" s="37">
        <f t="shared" si="20"/>
        <v>7.8515625000000009</v>
      </c>
      <c r="O229" s="28"/>
      <c r="P229" s="2">
        <v>228</v>
      </c>
      <c r="Q229" s="3" t="s">
        <v>1708</v>
      </c>
      <c r="R229" s="2">
        <v>398</v>
      </c>
      <c r="S229" s="37">
        <f t="shared" si="21"/>
        <v>7.7734374999999991</v>
      </c>
      <c r="T229" s="28"/>
      <c r="U229" s="2">
        <v>228</v>
      </c>
      <c r="V229" s="3" t="s">
        <v>1225</v>
      </c>
      <c r="W229" s="2">
        <v>250</v>
      </c>
      <c r="X229" s="37">
        <f t="shared" si="22"/>
        <v>5.5803571428571432</v>
      </c>
      <c r="Y229" s="28"/>
    </row>
    <row r="230" spans="1:25" x14ac:dyDescent="0.2">
      <c r="A230" s="30">
        <v>229</v>
      </c>
      <c r="B230" s="3" t="s">
        <v>926</v>
      </c>
      <c r="C230" s="2">
        <v>449</v>
      </c>
      <c r="D230" s="37">
        <f t="shared" si="18"/>
        <v>8.5215410893907766</v>
      </c>
      <c r="E230" s="29"/>
      <c r="F230" s="2">
        <v>229</v>
      </c>
      <c r="G230" s="3" t="s">
        <v>784</v>
      </c>
      <c r="H230" s="2">
        <v>410</v>
      </c>
      <c r="I230" s="37">
        <f t="shared" si="19"/>
        <v>8.7159863945578238</v>
      </c>
      <c r="J230" s="28"/>
      <c r="K230" s="2">
        <v>229</v>
      </c>
      <c r="L230" s="3" t="s">
        <v>973</v>
      </c>
      <c r="M230" s="2">
        <v>402</v>
      </c>
      <c r="N230" s="37">
        <f t="shared" si="20"/>
        <v>7.8515625000000009</v>
      </c>
      <c r="O230" s="28"/>
      <c r="P230" s="2">
        <v>229</v>
      </c>
      <c r="Q230" s="3" t="s">
        <v>2502</v>
      </c>
      <c r="R230" s="2">
        <v>387</v>
      </c>
      <c r="S230" s="37">
        <f t="shared" si="21"/>
        <v>7.5585937500000009</v>
      </c>
      <c r="T230" s="28"/>
      <c r="U230" s="2">
        <v>229</v>
      </c>
      <c r="V230" s="69" t="s">
        <v>3998</v>
      </c>
      <c r="W230" s="2">
        <v>243</v>
      </c>
      <c r="X230" s="37">
        <f t="shared" si="22"/>
        <v>5.4241071428571432</v>
      </c>
      <c r="Y230" s="28"/>
    </row>
    <row r="231" spans="1:25" x14ac:dyDescent="0.2">
      <c r="A231" s="2">
        <v>230</v>
      </c>
      <c r="B231" s="3" t="s">
        <v>2148</v>
      </c>
      <c r="C231" s="2">
        <v>446</v>
      </c>
      <c r="D231" s="37">
        <f t="shared" si="18"/>
        <v>8.4646042892389453</v>
      </c>
      <c r="E231" s="29"/>
      <c r="F231" s="2">
        <v>230</v>
      </c>
      <c r="G231" s="3" t="s">
        <v>2470</v>
      </c>
      <c r="H231" s="2">
        <v>408</v>
      </c>
      <c r="I231" s="37">
        <f t="shared" si="19"/>
        <v>8.6734693877551017</v>
      </c>
      <c r="J231" s="28"/>
      <c r="K231" s="2">
        <v>230</v>
      </c>
      <c r="L231" s="3" t="s">
        <v>710</v>
      </c>
      <c r="M231" s="2">
        <v>402</v>
      </c>
      <c r="N231" s="37">
        <f t="shared" si="20"/>
        <v>7.8515625000000009</v>
      </c>
      <c r="O231" s="28"/>
      <c r="P231" s="2">
        <v>230</v>
      </c>
      <c r="Q231" s="3" t="s">
        <v>1257</v>
      </c>
      <c r="R231" s="2">
        <v>385</v>
      </c>
      <c r="S231" s="37">
        <f t="shared" si="21"/>
        <v>7.51953125</v>
      </c>
      <c r="T231" s="28"/>
      <c r="U231" s="2">
        <v>230</v>
      </c>
      <c r="V231" s="69" t="s">
        <v>3972</v>
      </c>
      <c r="W231" s="2">
        <v>243</v>
      </c>
      <c r="X231" s="37">
        <f t="shared" si="22"/>
        <v>5.4241071428571432</v>
      </c>
      <c r="Y231" s="28"/>
    </row>
    <row r="232" spans="1:25" x14ac:dyDescent="0.2">
      <c r="A232" s="2">
        <v>231</v>
      </c>
      <c r="B232" s="3" t="s">
        <v>369</v>
      </c>
      <c r="C232" s="2">
        <v>421</v>
      </c>
      <c r="D232" s="37">
        <f t="shared" si="18"/>
        <v>7.9901309546403496</v>
      </c>
      <c r="E232" s="29"/>
      <c r="F232" s="2">
        <v>231</v>
      </c>
      <c r="G232" s="3" t="s">
        <v>357</v>
      </c>
      <c r="H232" s="2">
        <v>406</v>
      </c>
      <c r="I232" s="37">
        <f t="shared" si="19"/>
        <v>8.6309523809523814</v>
      </c>
      <c r="J232" s="28"/>
      <c r="K232" s="2">
        <v>231</v>
      </c>
      <c r="L232" s="3" t="s">
        <v>1344</v>
      </c>
      <c r="M232" s="2">
        <v>394</v>
      </c>
      <c r="N232" s="37">
        <f t="shared" si="20"/>
        <v>7.6953125</v>
      </c>
      <c r="O232" s="28"/>
      <c r="P232" s="2">
        <v>231</v>
      </c>
      <c r="Q232" s="3" t="s">
        <v>2211</v>
      </c>
      <c r="R232" s="2">
        <v>384</v>
      </c>
      <c r="S232" s="37">
        <f t="shared" si="21"/>
        <v>7.5</v>
      </c>
      <c r="T232" s="28"/>
      <c r="U232" s="2">
        <v>231</v>
      </c>
      <c r="V232" s="24" t="s">
        <v>3205</v>
      </c>
      <c r="W232" s="2">
        <v>239</v>
      </c>
      <c r="X232" s="37">
        <f t="shared" si="22"/>
        <v>5.3348214285714279</v>
      </c>
      <c r="Y232" s="28"/>
    </row>
    <row r="233" spans="1:25" x14ac:dyDescent="0.2">
      <c r="A233" s="2">
        <v>232</v>
      </c>
      <c r="B233" s="3" t="s">
        <v>2308</v>
      </c>
      <c r="C233" s="2">
        <v>416</v>
      </c>
      <c r="D233" s="37">
        <f t="shared" si="18"/>
        <v>7.8952362877206301</v>
      </c>
      <c r="E233" s="29"/>
      <c r="F233" s="2">
        <v>232</v>
      </c>
      <c r="G233" s="3" t="s">
        <v>1620</v>
      </c>
      <c r="H233" s="2">
        <v>405</v>
      </c>
      <c r="I233" s="37">
        <f t="shared" si="19"/>
        <v>8.6096938775510203</v>
      </c>
      <c r="J233" s="28"/>
      <c r="K233" s="2">
        <v>232</v>
      </c>
      <c r="L233" s="3" t="s">
        <v>419</v>
      </c>
      <c r="M233" s="2">
        <v>394</v>
      </c>
      <c r="N233" s="37">
        <f t="shared" si="20"/>
        <v>7.6953125</v>
      </c>
      <c r="O233" s="28"/>
      <c r="P233" s="2">
        <v>232</v>
      </c>
      <c r="Q233" s="3" t="s">
        <v>160</v>
      </c>
      <c r="R233" s="2">
        <v>383</v>
      </c>
      <c r="S233" s="37">
        <f t="shared" si="21"/>
        <v>7.4804687499999991</v>
      </c>
      <c r="T233" s="28"/>
      <c r="U233" s="2">
        <v>232</v>
      </c>
      <c r="V233" s="24" t="s">
        <v>2881</v>
      </c>
      <c r="W233" s="2">
        <v>227</v>
      </c>
      <c r="X233" s="37">
        <f t="shared" si="22"/>
        <v>5.0669642857142856</v>
      </c>
      <c r="Y233" s="28"/>
    </row>
    <row r="234" spans="1:25" x14ac:dyDescent="0.2">
      <c r="A234" s="2">
        <v>233</v>
      </c>
      <c r="B234" s="3" t="s">
        <v>2487</v>
      </c>
      <c r="C234" s="2">
        <v>416</v>
      </c>
      <c r="D234" s="37">
        <f t="shared" si="18"/>
        <v>7.8952362877206301</v>
      </c>
      <c r="E234" s="29"/>
      <c r="F234" s="2">
        <v>233</v>
      </c>
      <c r="G234" s="3" t="s">
        <v>1066</v>
      </c>
      <c r="H234" s="2">
        <v>405</v>
      </c>
      <c r="I234" s="37">
        <f t="shared" si="19"/>
        <v>8.6096938775510203</v>
      </c>
      <c r="J234" s="28"/>
      <c r="K234" s="2">
        <v>233</v>
      </c>
      <c r="L234" s="3" t="s">
        <v>1400</v>
      </c>
      <c r="M234" s="2">
        <v>391</v>
      </c>
      <c r="N234" s="37">
        <f t="shared" si="20"/>
        <v>7.63671875</v>
      </c>
      <c r="O234" s="28"/>
      <c r="P234" s="2">
        <v>233</v>
      </c>
      <c r="Q234" s="3" t="s">
        <v>669</v>
      </c>
      <c r="R234" s="2">
        <v>382</v>
      </c>
      <c r="S234" s="37">
        <f t="shared" si="21"/>
        <v>7.4609375000000009</v>
      </c>
      <c r="T234" s="28"/>
      <c r="U234" s="2">
        <v>233</v>
      </c>
      <c r="V234" s="69" t="s">
        <v>3995</v>
      </c>
      <c r="W234" s="2">
        <v>226</v>
      </c>
      <c r="X234" s="37">
        <f t="shared" si="22"/>
        <v>5.0446428571428577</v>
      </c>
      <c r="Y234" s="28"/>
    </row>
    <row r="235" spans="1:25" x14ac:dyDescent="0.2">
      <c r="A235" s="2">
        <v>234</v>
      </c>
      <c r="B235" s="3" t="s">
        <v>1916</v>
      </c>
      <c r="C235" s="2">
        <v>411</v>
      </c>
      <c r="D235" s="37">
        <f t="shared" si="18"/>
        <v>7.8003416208009115</v>
      </c>
      <c r="E235" s="29"/>
      <c r="F235" s="2">
        <v>234</v>
      </c>
      <c r="G235" s="3" t="s">
        <v>1158</v>
      </c>
      <c r="H235" s="2">
        <v>402</v>
      </c>
      <c r="I235" s="37">
        <f t="shared" si="19"/>
        <v>8.545918367346939</v>
      </c>
      <c r="J235" s="28"/>
      <c r="K235" s="2">
        <v>234</v>
      </c>
      <c r="L235" s="3" t="s">
        <v>2461</v>
      </c>
      <c r="M235" s="2">
        <v>389</v>
      </c>
      <c r="N235" s="37">
        <f t="shared" si="20"/>
        <v>7.59765625</v>
      </c>
      <c r="O235" s="28"/>
      <c r="P235" s="2">
        <v>234</v>
      </c>
      <c r="Q235" s="3" t="s">
        <v>2179</v>
      </c>
      <c r="R235" s="2">
        <v>379</v>
      </c>
      <c r="S235" s="37">
        <f t="shared" si="21"/>
        <v>7.40234375</v>
      </c>
      <c r="T235" s="28"/>
      <c r="U235" s="2">
        <v>234</v>
      </c>
      <c r="V235" s="3" t="s">
        <v>2121</v>
      </c>
      <c r="W235" s="2">
        <v>225</v>
      </c>
      <c r="X235" s="37">
        <f t="shared" si="22"/>
        <v>5.0223214285714288</v>
      </c>
      <c r="Y235" s="28"/>
    </row>
    <row r="236" spans="1:25" x14ac:dyDescent="0.2">
      <c r="A236" s="2">
        <v>235</v>
      </c>
      <c r="B236" s="3" t="s">
        <v>1549</v>
      </c>
      <c r="C236" s="2">
        <v>410</v>
      </c>
      <c r="D236" s="37">
        <f t="shared" si="18"/>
        <v>7.7813626874169675</v>
      </c>
      <c r="E236" s="29"/>
      <c r="F236" s="2">
        <v>235</v>
      </c>
      <c r="G236" s="3" t="s">
        <v>1773</v>
      </c>
      <c r="H236" s="2">
        <v>402</v>
      </c>
      <c r="I236" s="37">
        <f t="shared" si="19"/>
        <v>8.545918367346939</v>
      </c>
      <c r="J236" s="28"/>
      <c r="K236" s="2">
        <v>235</v>
      </c>
      <c r="L236" s="3" t="s">
        <v>373</v>
      </c>
      <c r="M236" s="2">
        <v>387</v>
      </c>
      <c r="N236" s="37">
        <f t="shared" si="20"/>
        <v>7.5585937500000009</v>
      </c>
      <c r="O236" s="28"/>
      <c r="P236" s="2">
        <v>235</v>
      </c>
      <c r="Q236" s="3" t="s">
        <v>2423</v>
      </c>
      <c r="R236" s="2">
        <v>377</v>
      </c>
      <c r="S236" s="37">
        <f t="shared" si="21"/>
        <v>7.3632812500000009</v>
      </c>
      <c r="T236" s="28"/>
      <c r="U236" s="2">
        <v>235</v>
      </c>
      <c r="V236" s="3" t="s">
        <v>2163</v>
      </c>
      <c r="W236" s="2">
        <v>218</v>
      </c>
      <c r="X236" s="37">
        <f t="shared" si="22"/>
        <v>4.8660714285714288</v>
      </c>
      <c r="Y236" s="28"/>
    </row>
    <row r="237" spans="1:25" x14ac:dyDescent="0.2">
      <c r="A237" s="2">
        <v>236</v>
      </c>
      <c r="B237" s="24" t="s">
        <v>3202</v>
      </c>
      <c r="C237" s="2">
        <v>409</v>
      </c>
      <c r="D237" s="37">
        <f t="shared" si="18"/>
        <v>7.7623837540330234</v>
      </c>
      <c r="E237" s="29"/>
      <c r="F237" s="2">
        <v>236</v>
      </c>
      <c r="G237" s="3" t="s">
        <v>1832</v>
      </c>
      <c r="H237" s="2">
        <v>397</v>
      </c>
      <c r="I237" s="37">
        <f t="shared" si="19"/>
        <v>8.4396258503401356</v>
      </c>
      <c r="J237" s="28"/>
      <c r="K237" s="2">
        <v>236</v>
      </c>
      <c r="L237" s="3" t="s">
        <v>1172</v>
      </c>
      <c r="M237" s="2">
        <v>369</v>
      </c>
      <c r="N237" s="37">
        <f t="shared" si="20"/>
        <v>7.20703125</v>
      </c>
      <c r="O237" s="28"/>
      <c r="P237" s="2">
        <v>236</v>
      </c>
      <c r="Q237" s="3" t="s">
        <v>2177</v>
      </c>
      <c r="R237" s="2">
        <v>376</v>
      </c>
      <c r="S237" s="37">
        <f t="shared" si="21"/>
        <v>7.34375</v>
      </c>
      <c r="T237" s="28"/>
      <c r="U237" s="2">
        <v>236</v>
      </c>
      <c r="V237" s="69" t="s">
        <v>4001</v>
      </c>
      <c r="W237" s="2">
        <v>216</v>
      </c>
      <c r="X237" s="37">
        <f t="shared" si="22"/>
        <v>4.8214285714285721</v>
      </c>
      <c r="Y237" s="28"/>
    </row>
    <row r="238" spans="1:25" x14ac:dyDescent="0.2">
      <c r="A238" s="2">
        <v>237</v>
      </c>
      <c r="B238" s="3" t="s">
        <v>2098</v>
      </c>
      <c r="C238" s="2">
        <v>409</v>
      </c>
      <c r="D238" s="37">
        <f t="shared" si="18"/>
        <v>7.7623837540330234</v>
      </c>
      <c r="E238" s="29"/>
      <c r="F238" s="2">
        <v>237</v>
      </c>
      <c r="G238" s="3" t="s">
        <v>1302</v>
      </c>
      <c r="H238" s="2">
        <v>396</v>
      </c>
      <c r="I238" s="37">
        <f t="shared" si="19"/>
        <v>8.4183673469387745</v>
      </c>
      <c r="J238" s="28"/>
      <c r="K238" s="2">
        <v>237</v>
      </c>
      <c r="L238" s="3" t="s">
        <v>1339</v>
      </c>
      <c r="M238" s="2">
        <v>367</v>
      </c>
      <c r="N238" s="37">
        <f t="shared" si="20"/>
        <v>7.1679687500000009</v>
      </c>
      <c r="O238" s="28"/>
      <c r="P238" s="2">
        <v>237</v>
      </c>
      <c r="Q238" s="3" t="s">
        <v>900</v>
      </c>
      <c r="R238" s="2">
        <v>373</v>
      </c>
      <c r="S238" s="37">
        <f t="shared" si="21"/>
        <v>7.2851562499999991</v>
      </c>
      <c r="T238" s="28"/>
      <c r="U238" s="2">
        <v>237</v>
      </c>
      <c r="V238" s="3" t="s">
        <v>1750</v>
      </c>
      <c r="W238" s="2">
        <v>204</v>
      </c>
      <c r="X238" s="37">
        <f t="shared" si="22"/>
        <v>4.5535714285714279</v>
      </c>
      <c r="Y238" s="28"/>
    </row>
    <row r="239" spans="1:25" x14ac:dyDescent="0.2">
      <c r="A239" s="2">
        <v>238</v>
      </c>
      <c r="B239" s="3" t="s">
        <v>2089</v>
      </c>
      <c r="C239" s="2">
        <v>405</v>
      </c>
      <c r="D239" s="37">
        <f t="shared" si="18"/>
        <v>7.686468020497248</v>
      </c>
      <c r="E239" s="29"/>
      <c r="F239" s="2">
        <v>238</v>
      </c>
      <c r="G239" s="3" t="s">
        <v>1599</v>
      </c>
      <c r="H239" s="2">
        <v>394</v>
      </c>
      <c r="I239" s="37">
        <f t="shared" si="19"/>
        <v>8.3758503401360542</v>
      </c>
      <c r="J239" s="28"/>
      <c r="K239" s="2">
        <v>238</v>
      </c>
      <c r="L239" s="3" t="s">
        <v>2516</v>
      </c>
      <c r="M239" s="2">
        <v>366</v>
      </c>
      <c r="N239" s="37">
        <f t="shared" si="20"/>
        <v>7.1484375</v>
      </c>
      <c r="O239" s="28"/>
      <c r="P239" s="2">
        <v>238</v>
      </c>
      <c r="Q239" s="3" t="s">
        <v>1709</v>
      </c>
      <c r="R239" s="2">
        <v>372</v>
      </c>
      <c r="S239" s="37">
        <f t="shared" si="21"/>
        <v>7.2656250000000009</v>
      </c>
      <c r="T239" s="28"/>
      <c r="U239" s="2">
        <v>238</v>
      </c>
      <c r="V239" s="24" t="s">
        <v>4065</v>
      </c>
      <c r="W239" s="2">
        <v>200</v>
      </c>
      <c r="X239" s="37">
        <f t="shared" si="22"/>
        <v>4.4642857142857144</v>
      </c>
      <c r="Y239" s="28"/>
    </row>
    <row r="240" spans="1:25" x14ac:dyDescent="0.2">
      <c r="A240" s="2">
        <v>239</v>
      </c>
      <c r="B240" s="24" t="s">
        <v>3128</v>
      </c>
      <c r="C240" s="2">
        <v>403</v>
      </c>
      <c r="D240" s="37">
        <f t="shared" si="18"/>
        <v>7.6485101537293607</v>
      </c>
      <c r="E240" s="29"/>
      <c r="F240" s="2">
        <v>239</v>
      </c>
      <c r="G240" s="3" t="s">
        <v>2340</v>
      </c>
      <c r="H240" s="2">
        <v>392</v>
      </c>
      <c r="I240" s="37">
        <f t="shared" si="19"/>
        <v>8.3333333333333321</v>
      </c>
      <c r="J240" s="28"/>
      <c r="K240" s="2">
        <v>239</v>
      </c>
      <c r="L240" s="3" t="s">
        <v>1136</v>
      </c>
      <c r="M240" s="2">
        <v>364</v>
      </c>
      <c r="N240" s="37">
        <f t="shared" si="20"/>
        <v>7.109375</v>
      </c>
      <c r="O240" s="28"/>
      <c r="P240" s="2">
        <v>239</v>
      </c>
      <c r="Q240" s="3" t="s">
        <v>2644</v>
      </c>
      <c r="R240" s="2">
        <v>368</v>
      </c>
      <c r="S240" s="37">
        <f t="shared" si="21"/>
        <v>7.1874999999999991</v>
      </c>
      <c r="T240" s="28"/>
      <c r="U240" s="2">
        <v>239</v>
      </c>
      <c r="V240" s="69" t="s">
        <v>4018</v>
      </c>
      <c r="W240" s="2">
        <v>198</v>
      </c>
      <c r="X240" s="37">
        <f t="shared" si="22"/>
        <v>4.4196428571428577</v>
      </c>
      <c r="Y240" s="28"/>
    </row>
    <row r="241" spans="1:25" x14ac:dyDescent="0.2">
      <c r="A241" s="2">
        <v>240</v>
      </c>
      <c r="B241" s="24" t="s">
        <v>3114</v>
      </c>
      <c r="C241" s="2">
        <v>400</v>
      </c>
      <c r="D241" s="37">
        <f t="shared" si="18"/>
        <v>7.5915733535775294</v>
      </c>
      <c r="E241" s="29"/>
      <c r="F241" s="2">
        <v>240</v>
      </c>
      <c r="G241" s="3" t="s">
        <v>1735</v>
      </c>
      <c r="H241" s="2">
        <v>392</v>
      </c>
      <c r="I241" s="37">
        <f t="shared" si="19"/>
        <v>8.3333333333333321</v>
      </c>
      <c r="J241" s="28"/>
      <c r="K241" s="2">
        <v>240</v>
      </c>
      <c r="L241" s="3" t="s">
        <v>320</v>
      </c>
      <c r="M241" s="2">
        <v>358</v>
      </c>
      <c r="N241" s="37">
        <f t="shared" si="20"/>
        <v>6.9921874999999991</v>
      </c>
      <c r="O241" s="28"/>
      <c r="P241" s="2">
        <v>240</v>
      </c>
      <c r="Q241" s="3" t="s">
        <v>1887</v>
      </c>
      <c r="R241" s="2">
        <v>367</v>
      </c>
      <c r="S241" s="37">
        <f t="shared" si="21"/>
        <v>7.1679687500000009</v>
      </c>
      <c r="T241" s="28"/>
      <c r="U241" s="2">
        <v>240</v>
      </c>
      <c r="V241" s="3" t="s">
        <v>868</v>
      </c>
      <c r="W241" s="2">
        <v>194</v>
      </c>
      <c r="X241" s="37">
        <f t="shared" si="22"/>
        <v>4.3303571428571423</v>
      </c>
      <c r="Y241" s="28"/>
    </row>
    <row r="242" spans="1:25" x14ac:dyDescent="0.2">
      <c r="A242" s="2">
        <v>241</v>
      </c>
      <c r="B242" s="3" t="s">
        <v>1883</v>
      </c>
      <c r="C242" s="2">
        <v>397</v>
      </c>
      <c r="D242" s="37">
        <f t="shared" si="18"/>
        <v>7.534636553425698</v>
      </c>
      <c r="E242" s="29"/>
      <c r="F242" s="2">
        <v>241</v>
      </c>
      <c r="G242" s="3" t="s">
        <v>1160</v>
      </c>
      <c r="H242" s="2">
        <v>390</v>
      </c>
      <c r="I242" s="37">
        <f t="shared" si="19"/>
        <v>8.2908163265306118</v>
      </c>
      <c r="J242" s="28"/>
      <c r="K242" s="2">
        <v>241</v>
      </c>
      <c r="L242" s="3" t="s">
        <v>265</v>
      </c>
      <c r="M242" s="2">
        <v>355</v>
      </c>
      <c r="N242" s="37">
        <f t="shared" si="20"/>
        <v>6.93359375</v>
      </c>
      <c r="O242" s="28"/>
      <c r="P242" s="2">
        <v>241</v>
      </c>
      <c r="Q242" s="3" t="s">
        <v>2175</v>
      </c>
      <c r="R242" s="2">
        <v>365</v>
      </c>
      <c r="S242" s="37">
        <f t="shared" si="21"/>
        <v>7.12890625</v>
      </c>
      <c r="T242" s="28"/>
      <c r="U242" s="2">
        <v>241</v>
      </c>
      <c r="V242" s="24" t="s">
        <v>1335</v>
      </c>
      <c r="W242" s="2">
        <v>188</v>
      </c>
      <c r="X242" s="37">
        <f t="shared" si="22"/>
        <v>4.1964285714285712</v>
      </c>
      <c r="Y242" s="28"/>
    </row>
    <row r="243" spans="1:25" x14ac:dyDescent="0.2">
      <c r="A243" s="2">
        <v>242</v>
      </c>
      <c r="B243" s="24" t="s">
        <v>3343</v>
      </c>
      <c r="C243" s="2">
        <v>393</v>
      </c>
      <c r="D243" s="37">
        <f t="shared" si="18"/>
        <v>7.4587208198899226</v>
      </c>
      <c r="E243" s="29"/>
      <c r="F243" s="2">
        <v>242</v>
      </c>
      <c r="G243" s="3" t="s">
        <v>1150</v>
      </c>
      <c r="H243" s="2">
        <v>388</v>
      </c>
      <c r="I243" s="37">
        <f t="shared" si="19"/>
        <v>8.2482993197278898</v>
      </c>
      <c r="J243" s="28"/>
      <c r="K243" s="2">
        <v>242</v>
      </c>
      <c r="L243" s="3" t="s">
        <v>716</v>
      </c>
      <c r="M243" s="2">
        <v>349</v>
      </c>
      <c r="N243" s="37">
        <f t="shared" si="20"/>
        <v>6.81640625</v>
      </c>
      <c r="O243" s="28"/>
      <c r="P243" s="2">
        <v>242</v>
      </c>
      <c r="Q243" s="3" t="s">
        <v>123</v>
      </c>
      <c r="R243" s="2">
        <v>362</v>
      </c>
      <c r="S243" s="37">
        <f t="shared" si="21"/>
        <v>7.0703125000000009</v>
      </c>
      <c r="T243" s="28"/>
      <c r="U243" s="2">
        <v>242</v>
      </c>
      <c r="V243" s="24" t="s">
        <v>3777</v>
      </c>
      <c r="W243" s="2">
        <v>185</v>
      </c>
      <c r="X243" s="37">
        <f t="shared" si="22"/>
        <v>4.1294642857142856</v>
      </c>
      <c r="Y243" s="28"/>
    </row>
    <row r="244" spans="1:25" x14ac:dyDescent="0.2">
      <c r="A244" s="2">
        <v>243</v>
      </c>
      <c r="B244" s="3" t="s">
        <v>13</v>
      </c>
      <c r="C244" s="2">
        <v>393</v>
      </c>
      <c r="D244" s="37">
        <f t="shared" si="18"/>
        <v>7.4587208198899226</v>
      </c>
      <c r="E244" s="29"/>
      <c r="F244" s="2">
        <v>243</v>
      </c>
      <c r="G244" s="3" t="s">
        <v>360</v>
      </c>
      <c r="H244" s="2">
        <v>386</v>
      </c>
      <c r="I244" s="37">
        <f t="shared" si="19"/>
        <v>8.2057823129251695</v>
      </c>
      <c r="J244" s="28"/>
      <c r="K244" s="2">
        <v>243</v>
      </c>
      <c r="L244" s="3" t="s">
        <v>420</v>
      </c>
      <c r="M244" s="2">
        <v>347</v>
      </c>
      <c r="N244" s="37">
        <f t="shared" si="20"/>
        <v>6.7773437500000009</v>
      </c>
      <c r="O244" s="28"/>
      <c r="P244" s="2">
        <v>243</v>
      </c>
      <c r="Q244" s="3" t="s">
        <v>2611</v>
      </c>
      <c r="R244" s="2">
        <v>362</v>
      </c>
      <c r="S244" s="37">
        <f t="shared" si="21"/>
        <v>7.0703125000000009</v>
      </c>
      <c r="T244" s="28"/>
      <c r="U244" s="2">
        <v>243</v>
      </c>
      <c r="V244" s="3" t="s">
        <v>1476</v>
      </c>
      <c r="W244" s="2">
        <v>182</v>
      </c>
      <c r="X244" s="37">
        <f t="shared" si="22"/>
        <v>4.0625</v>
      </c>
      <c r="Y244" s="28"/>
    </row>
    <row r="245" spans="1:25" x14ac:dyDescent="0.2">
      <c r="A245" s="2">
        <v>244</v>
      </c>
      <c r="B245" s="3" t="s">
        <v>2404</v>
      </c>
      <c r="C245" s="2">
        <v>392</v>
      </c>
      <c r="D245" s="37">
        <f t="shared" si="18"/>
        <v>7.4397418865059786</v>
      </c>
      <c r="E245" s="29"/>
      <c r="F245" s="2">
        <v>244</v>
      </c>
      <c r="G245" s="3" t="s">
        <v>808</v>
      </c>
      <c r="H245" s="2">
        <v>385</v>
      </c>
      <c r="I245" s="37">
        <f t="shared" si="19"/>
        <v>8.1845238095238102</v>
      </c>
      <c r="J245" s="28"/>
      <c r="K245" s="2">
        <v>244</v>
      </c>
      <c r="L245" s="3" t="s">
        <v>2500</v>
      </c>
      <c r="M245" s="2">
        <v>346</v>
      </c>
      <c r="N245" s="37">
        <f t="shared" si="20"/>
        <v>6.7578125</v>
      </c>
      <c r="O245" s="28"/>
      <c r="P245" s="2">
        <v>244</v>
      </c>
      <c r="Q245" s="3" t="s">
        <v>2619</v>
      </c>
      <c r="R245" s="2">
        <v>361</v>
      </c>
      <c r="S245" s="37">
        <f t="shared" si="21"/>
        <v>7.05078125</v>
      </c>
      <c r="T245" s="28"/>
      <c r="U245" s="2">
        <v>244</v>
      </c>
      <c r="V245" s="3" t="s">
        <v>1477</v>
      </c>
      <c r="W245" s="2">
        <v>181</v>
      </c>
      <c r="X245" s="37">
        <f t="shared" si="22"/>
        <v>4.0401785714285721</v>
      </c>
      <c r="Y245" s="28"/>
    </row>
    <row r="246" spans="1:25" x14ac:dyDescent="0.2">
      <c r="A246" s="2">
        <v>245</v>
      </c>
      <c r="B246" s="3" t="s">
        <v>1373</v>
      </c>
      <c r="C246" s="2">
        <v>391</v>
      </c>
      <c r="D246" s="37">
        <f t="shared" si="18"/>
        <v>7.4207629531220345</v>
      </c>
      <c r="E246" s="29"/>
      <c r="F246" s="2">
        <v>245</v>
      </c>
      <c r="G246" s="3" t="s">
        <v>805</v>
      </c>
      <c r="H246" s="2">
        <v>379</v>
      </c>
      <c r="I246" s="37">
        <f t="shared" si="19"/>
        <v>8.0569727891156457</v>
      </c>
      <c r="J246" s="28"/>
      <c r="K246" s="2">
        <v>245</v>
      </c>
      <c r="L246" s="3" t="s">
        <v>1353</v>
      </c>
      <c r="M246" s="2">
        <v>345</v>
      </c>
      <c r="N246" s="37">
        <f t="shared" si="20"/>
        <v>6.73828125</v>
      </c>
      <c r="O246" s="28"/>
      <c r="P246" s="2">
        <v>245</v>
      </c>
      <c r="Q246" s="3" t="s">
        <v>2621</v>
      </c>
      <c r="R246" s="2">
        <v>332</v>
      </c>
      <c r="S246" s="37">
        <f t="shared" si="21"/>
        <v>6.4843750000000009</v>
      </c>
      <c r="T246" s="28"/>
      <c r="U246" s="2">
        <v>245</v>
      </c>
      <c r="V246" s="69" t="s">
        <v>3840</v>
      </c>
      <c r="W246" s="2">
        <v>180</v>
      </c>
      <c r="X246" s="37">
        <f t="shared" si="22"/>
        <v>4.0178571428571432</v>
      </c>
      <c r="Y246" s="28"/>
    </row>
    <row r="247" spans="1:25" x14ac:dyDescent="0.2">
      <c r="A247" s="2">
        <v>246</v>
      </c>
      <c r="B247" s="3" t="s">
        <v>1098</v>
      </c>
      <c r="C247" s="2">
        <v>389</v>
      </c>
      <c r="D247" s="37">
        <f t="shared" si="18"/>
        <v>7.3828050863541472</v>
      </c>
      <c r="E247" s="29"/>
      <c r="F247" s="2">
        <v>246</v>
      </c>
      <c r="G247" s="3" t="s">
        <v>768</v>
      </c>
      <c r="H247" s="2">
        <v>375</v>
      </c>
      <c r="I247" s="37">
        <f t="shared" si="19"/>
        <v>7.9719387755102042</v>
      </c>
      <c r="J247" s="28"/>
      <c r="K247" s="2">
        <v>246</v>
      </c>
      <c r="L247" s="3" t="s">
        <v>809</v>
      </c>
      <c r="M247" s="2">
        <v>343</v>
      </c>
      <c r="N247" s="37">
        <f t="shared" si="20"/>
        <v>6.6992187499999991</v>
      </c>
      <c r="O247" s="28"/>
      <c r="P247" s="2">
        <v>246</v>
      </c>
      <c r="Q247" s="3" t="s">
        <v>2624</v>
      </c>
      <c r="R247" s="2">
        <v>327</v>
      </c>
      <c r="S247" s="37">
        <f t="shared" si="21"/>
        <v>6.3867187500000009</v>
      </c>
      <c r="T247" s="28"/>
      <c r="U247" s="2">
        <v>246</v>
      </c>
      <c r="V247" s="24" t="s">
        <v>1331</v>
      </c>
      <c r="W247" s="2">
        <v>180</v>
      </c>
      <c r="X247" s="37">
        <f t="shared" si="22"/>
        <v>4.0178571428571432</v>
      </c>
      <c r="Y247" s="28"/>
    </row>
    <row r="248" spans="1:25" x14ac:dyDescent="0.2">
      <c r="A248" s="2">
        <v>247</v>
      </c>
      <c r="B248" s="3" t="s">
        <v>1835</v>
      </c>
      <c r="C248" s="2">
        <v>387</v>
      </c>
      <c r="D248" s="37">
        <f t="shared" si="18"/>
        <v>7.34484721958626</v>
      </c>
      <c r="E248" s="29"/>
      <c r="F248" s="2">
        <v>247</v>
      </c>
      <c r="G248" s="3" t="s">
        <v>953</v>
      </c>
      <c r="H248" s="2">
        <v>374</v>
      </c>
      <c r="I248" s="37">
        <f t="shared" si="19"/>
        <v>7.9506802721088441</v>
      </c>
      <c r="J248" s="28"/>
      <c r="K248" s="2">
        <v>247</v>
      </c>
      <c r="L248" s="3" t="s">
        <v>196</v>
      </c>
      <c r="M248" s="2">
        <v>339</v>
      </c>
      <c r="N248" s="37">
        <f t="shared" si="20"/>
        <v>6.62109375</v>
      </c>
      <c r="O248" s="28"/>
      <c r="P248" s="2">
        <v>247</v>
      </c>
      <c r="Q248" s="3" t="s">
        <v>571</v>
      </c>
      <c r="R248" s="2">
        <v>326</v>
      </c>
      <c r="S248" s="37">
        <f t="shared" si="21"/>
        <v>6.3671875</v>
      </c>
      <c r="T248" s="28"/>
      <c r="U248" s="2">
        <v>247</v>
      </c>
      <c r="V248" s="3" t="s">
        <v>1251</v>
      </c>
      <c r="W248" s="2">
        <v>180</v>
      </c>
      <c r="X248" s="37">
        <f t="shared" si="22"/>
        <v>4.0178571428571432</v>
      </c>
      <c r="Y248" s="28"/>
    </row>
    <row r="249" spans="1:25" x14ac:dyDescent="0.2">
      <c r="A249" s="30">
        <v>248</v>
      </c>
      <c r="B249" s="24" t="s">
        <v>2782</v>
      </c>
      <c r="C249" s="2">
        <v>386</v>
      </c>
      <c r="D249" s="37">
        <f t="shared" si="18"/>
        <v>7.3258682862023159</v>
      </c>
      <c r="E249" s="29"/>
      <c r="F249" s="2">
        <v>248</v>
      </c>
      <c r="G249" s="3" t="s">
        <v>1774</v>
      </c>
      <c r="H249" s="2">
        <v>373</v>
      </c>
      <c r="I249" s="37">
        <f t="shared" si="19"/>
        <v>7.9294217687074831</v>
      </c>
      <c r="J249" s="28"/>
      <c r="K249" s="2">
        <v>248</v>
      </c>
      <c r="L249" s="3" t="s">
        <v>1139</v>
      </c>
      <c r="M249" s="2">
        <v>337</v>
      </c>
      <c r="N249" s="37">
        <f t="shared" si="20"/>
        <v>6.5820312500000009</v>
      </c>
      <c r="O249" s="28"/>
      <c r="P249" s="2">
        <v>248</v>
      </c>
      <c r="Q249" s="3" t="s">
        <v>194</v>
      </c>
      <c r="R249" s="2">
        <v>323</v>
      </c>
      <c r="S249" s="37">
        <f t="shared" si="21"/>
        <v>6.3085937499999991</v>
      </c>
      <c r="T249" s="28"/>
      <c r="U249" s="2">
        <v>248</v>
      </c>
      <c r="V249" s="3" t="s">
        <v>393</v>
      </c>
      <c r="W249" s="2">
        <v>177</v>
      </c>
      <c r="X249" s="37">
        <f t="shared" si="22"/>
        <v>3.9508928571428568</v>
      </c>
      <c r="Y249" s="28"/>
    </row>
    <row r="250" spans="1:25" x14ac:dyDescent="0.2">
      <c r="A250" s="2">
        <v>249</v>
      </c>
      <c r="B250" s="3" t="s">
        <v>6</v>
      </c>
      <c r="C250" s="2">
        <v>381</v>
      </c>
      <c r="D250" s="37">
        <f t="shared" si="18"/>
        <v>7.2309736192825964</v>
      </c>
      <c r="E250" s="29"/>
      <c r="F250" s="2">
        <v>249</v>
      </c>
      <c r="G250" s="3" t="s">
        <v>1668</v>
      </c>
      <c r="H250" s="2">
        <v>371</v>
      </c>
      <c r="I250" s="37">
        <f t="shared" si="19"/>
        <v>7.8869047619047619</v>
      </c>
      <c r="J250" s="28"/>
      <c r="K250" s="2">
        <v>249</v>
      </c>
      <c r="L250" s="3" t="s">
        <v>647</v>
      </c>
      <c r="M250" s="2">
        <v>336</v>
      </c>
      <c r="N250" s="37">
        <f t="shared" si="20"/>
        <v>6.5625</v>
      </c>
      <c r="O250" s="28"/>
      <c r="P250" s="2">
        <v>249</v>
      </c>
      <c r="Q250" s="3" t="s">
        <v>2607</v>
      </c>
      <c r="R250" s="2">
        <v>323</v>
      </c>
      <c r="S250" s="37">
        <f t="shared" si="21"/>
        <v>6.3085937499999991</v>
      </c>
      <c r="T250" s="28"/>
      <c r="U250" s="2">
        <v>249</v>
      </c>
      <c r="V250" s="3" t="s">
        <v>1019</v>
      </c>
      <c r="W250" s="2">
        <v>175</v>
      </c>
      <c r="X250" s="37">
        <f t="shared" si="22"/>
        <v>3.90625</v>
      </c>
      <c r="Y250" s="28"/>
    </row>
    <row r="251" spans="1:25" x14ac:dyDescent="0.2">
      <c r="A251" s="2">
        <v>250</v>
      </c>
      <c r="B251" s="24" t="s">
        <v>2819</v>
      </c>
      <c r="C251" s="2">
        <v>380</v>
      </c>
      <c r="D251" s="37">
        <f t="shared" si="18"/>
        <v>7.2119946858986532</v>
      </c>
      <c r="E251" s="29"/>
      <c r="F251" s="2">
        <v>250</v>
      </c>
      <c r="G251" s="3" t="s">
        <v>2104</v>
      </c>
      <c r="H251" s="2">
        <v>371</v>
      </c>
      <c r="I251" s="37">
        <f t="shared" si="19"/>
        <v>7.8869047619047619</v>
      </c>
      <c r="J251" s="28"/>
      <c r="K251" s="2">
        <v>250</v>
      </c>
      <c r="L251" s="3" t="s">
        <v>380</v>
      </c>
      <c r="M251" s="2">
        <v>333</v>
      </c>
      <c r="N251" s="37">
        <f t="shared" si="20"/>
        <v>6.5039062499999991</v>
      </c>
      <c r="O251" s="28"/>
      <c r="P251" s="2">
        <v>250</v>
      </c>
      <c r="Q251" s="3" t="s">
        <v>124</v>
      </c>
      <c r="R251" s="2">
        <v>315</v>
      </c>
      <c r="S251" s="37">
        <f t="shared" si="21"/>
        <v>6.15234375</v>
      </c>
      <c r="T251" s="28"/>
      <c r="U251" s="2">
        <v>250</v>
      </c>
      <c r="V251" s="3" t="s">
        <v>1129</v>
      </c>
      <c r="W251" s="2">
        <v>173</v>
      </c>
      <c r="X251" s="37">
        <f t="shared" si="22"/>
        <v>3.8616071428571432</v>
      </c>
      <c r="Y251" s="28"/>
    </row>
    <row r="252" spans="1:25" x14ac:dyDescent="0.2">
      <c r="A252" s="2">
        <v>251</v>
      </c>
      <c r="B252" s="3" t="s">
        <v>1231</v>
      </c>
      <c r="C252" s="2">
        <v>378</v>
      </c>
      <c r="D252" s="37">
        <f t="shared" si="18"/>
        <v>7.1740368191307651</v>
      </c>
      <c r="E252" s="29"/>
      <c r="F252" s="2">
        <v>251</v>
      </c>
      <c r="G252" s="3" t="s">
        <v>886</v>
      </c>
      <c r="H252" s="2">
        <v>370</v>
      </c>
      <c r="I252" s="37">
        <f t="shared" si="19"/>
        <v>7.8656462585034017</v>
      </c>
      <c r="J252" s="28"/>
      <c r="K252" s="2">
        <v>251</v>
      </c>
      <c r="L252" s="3" t="s">
        <v>397</v>
      </c>
      <c r="M252" s="2">
        <v>333</v>
      </c>
      <c r="N252" s="37">
        <f t="shared" si="20"/>
        <v>6.5039062499999991</v>
      </c>
      <c r="O252" s="28"/>
      <c r="P252" s="2">
        <v>251</v>
      </c>
      <c r="Q252" s="3" t="s">
        <v>2268</v>
      </c>
      <c r="R252" s="2">
        <v>315</v>
      </c>
      <c r="S252" s="37">
        <f t="shared" si="21"/>
        <v>6.15234375</v>
      </c>
      <c r="T252" s="28"/>
      <c r="U252" s="2">
        <v>251</v>
      </c>
      <c r="V252" s="3" t="s">
        <v>2164</v>
      </c>
      <c r="W252" s="2">
        <v>173</v>
      </c>
      <c r="X252" s="37">
        <f t="shared" si="22"/>
        <v>3.8616071428571432</v>
      </c>
      <c r="Y252" s="28"/>
    </row>
    <row r="253" spans="1:25" x14ac:dyDescent="0.2">
      <c r="A253" s="2">
        <v>252</v>
      </c>
      <c r="B253" s="3" t="s">
        <v>766</v>
      </c>
      <c r="C253" s="2">
        <v>376</v>
      </c>
      <c r="D253" s="37">
        <f t="shared" si="18"/>
        <v>7.1360789523628778</v>
      </c>
      <c r="E253" s="29"/>
      <c r="F253" s="2">
        <v>252</v>
      </c>
      <c r="G253" s="3" t="s">
        <v>1422</v>
      </c>
      <c r="H253" s="2">
        <v>367</v>
      </c>
      <c r="I253" s="37">
        <f t="shared" si="19"/>
        <v>7.8018707482993195</v>
      </c>
      <c r="J253" s="28"/>
      <c r="K253" s="2">
        <v>252</v>
      </c>
      <c r="L253" s="3" t="s">
        <v>1355</v>
      </c>
      <c r="M253" s="2">
        <v>332</v>
      </c>
      <c r="N253" s="37">
        <f t="shared" si="20"/>
        <v>6.4843750000000009</v>
      </c>
      <c r="O253" s="28"/>
      <c r="P253" s="2">
        <v>252</v>
      </c>
      <c r="Q253" s="3" t="s">
        <v>2119</v>
      </c>
      <c r="R253" s="2">
        <v>310</v>
      </c>
      <c r="S253" s="37">
        <f t="shared" si="21"/>
        <v>6.0546875</v>
      </c>
      <c r="T253" s="28"/>
      <c r="U253" s="2">
        <v>252</v>
      </c>
      <c r="V253" s="24" t="s">
        <v>3326</v>
      </c>
      <c r="W253" s="2">
        <v>171</v>
      </c>
      <c r="X253" s="37">
        <f t="shared" si="22"/>
        <v>3.816964285714286</v>
      </c>
      <c r="Y253" s="28"/>
    </row>
    <row r="254" spans="1:25" x14ac:dyDescent="0.2">
      <c r="A254" s="2">
        <v>253</v>
      </c>
      <c r="B254" s="3" t="s">
        <v>1913</v>
      </c>
      <c r="C254" s="2">
        <v>371</v>
      </c>
      <c r="D254" s="37">
        <f t="shared" si="18"/>
        <v>7.0411842854431583</v>
      </c>
      <c r="E254" s="29"/>
      <c r="F254" s="2">
        <v>253</v>
      </c>
      <c r="G254" s="3" t="s">
        <v>859</v>
      </c>
      <c r="H254" s="2">
        <v>364</v>
      </c>
      <c r="I254" s="37">
        <f t="shared" si="19"/>
        <v>7.7380952380952381</v>
      </c>
      <c r="J254" s="28"/>
      <c r="K254" s="2">
        <v>253</v>
      </c>
      <c r="L254" s="3" t="s">
        <v>1299</v>
      </c>
      <c r="M254" s="2">
        <v>331</v>
      </c>
      <c r="N254" s="37">
        <f t="shared" si="20"/>
        <v>6.46484375</v>
      </c>
      <c r="O254" s="28"/>
      <c r="P254" s="2">
        <v>253</v>
      </c>
      <c r="Q254" s="3" t="s">
        <v>195</v>
      </c>
      <c r="R254" s="2">
        <v>307</v>
      </c>
      <c r="S254" s="37">
        <f t="shared" si="21"/>
        <v>5.99609375</v>
      </c>
      <c r="T254" s="28"/>
      <c r="U254" s="2">
        <v>253</v>
      </c>
      <c r="V254" s="69" t="s">
        <v>4013</v>
      </c>
      <c r="W254" s="2">
        <v>169</v>
      </c>
      <c r="X254" s="37">
        <f t="shared" si="22"/>
        <v>3.7723214285714284</v>
      </c>
      <c r="Y254" s="28"/>
    </row>
    <row r="255" spans="1:25" x14ac:dyDescent="0.2">
      <c r="A255" s="2">
        <v>254</v>
      </c>
      <c r="B255" s="3" t="s">
        <v>368</v>
      </c>
      <c r="C255" s="2">
        <v>364</v>
      </c>
      <c r="D255" s="37">
        <f t="shared" si="18"/>
        <v>6.9083317517555516</v>
      </c>
      <c r="E255" s="29"/>
      <c r="F255" s="2">
        <v>254</v>
      </c>
      <c r="G255" s="3" t="s">
        <v>1139</v>
      </c>
      <c r="H255" s="2">
        <v>363</v>
      </c>
      <c r="I255" s="37">
        <f t="shared" si="19"/>
        <v>7.7168367346938771</v>
      </c>
      <c r="J255" s="28"/>
      <c r="K255" s="2">
        <v>254</v>
      </c>
      <c r="L255" s="3" t="s">
        <v>1359</v>
      </c>
      <c r="M255" s="2">
        <v>328</v>
      </c>
      <c r="N255" s="37">
        <f t="shared" si="20"/>
        <v>6.4062499999999991</v>
      </c>
      <c r="O255" s="28"/>
      <c r="P255" s="2">
        <v>254</v>
      </c>
      <c r="Q255" s="3" t="s">
        <v>2647</v>
      </c>
      <c r="R255" s="2">
        <v>305</v>
      </c>
      <c r="S255" s="37">
        <f t="shared" si="21"/>
        <v>5.95703125</v>
      </c>
      <c r="T255" s="28"/>
      <c r="U255" s="2">
        <v>254</v>
      </c>
      <c r="V255" s="24" t="s">
        <v>1332</v>
      </c>
      <c r="W255" s="2">
        <v>167</v>
      </c>
      <c r="X255" s="37">
        <f t="shared" si="22"/>
        <v>3.7276785714285712</v>
      </c>
      <c r="Y255" s="28"/>
    </row>
    <row r="256" spans="1:25" x14ac:dyDescent="0.2">
      <c r="A256" s="2">
        <v>255</v>
      </c>
      <c r="B256" s="24" t="s">
        <v>3011</v>
      </c>
      <c r="C256" s="2">
        <v>357</v>
      </c>
      <c r="D256" s="37">
        <f t="shared" si="18"/>
        <v>6.7754792180679448</v>
      </c>
      <c r="E256" s="29"/>
      <c r="F256" s="2">
        <v>255</v>
      </c>
      <c r="G256" s="3" t="s">
        <v>1277</v>
      </c>
      <c r="H256" s="2">
        <v>361</v>
      </c>
      <c r="I256" s="37">
        <f t="shared" si="19"/>
        <v>7.6743197278911559</v>
      </c>
      <c r="J256" s="28"/>
      <c r="K256" s="2">
        <v>255</v>
      </c>
      <c r="L256" s="3" t="s">
        <v>582</v>
      </c>
      <c r="M256" s="2">
        <v>327</v>
      </c>
      <c r="N256" s="37">
        <f t="shared" si="20"/>
        <v>6.3867187500000009</v>
      </c>
      <c r="O256" s="28"/>
      <c r="P256" s="2">
        <v>255</v>
      </c>
      <c r="Q256" s="3" t="s">
        <v>2181</v>
      </c>
      <c r="R256" s="2">
        <v>305</v>
      </c>
      <c r="S256" s="37">
        <f t="shared" si="21"/>
        <v>5.95703125</v>
      </c>
      <c r="T256" s="28"/>
      <c r="U256" s="2">
        <v>255</v>
      </c>
      <c r="V256" s="3" t="s">
        <v>273</v>
      </c>
      <c r="W256" s="2">
        <v>164</v>
      </c>
      <c r="X256" s="37">
        <f t="shared" si="22"/>
        <v>3.660714285714286</v>
      </c>
      <c r="Y256" s="28"/>
    </row>
    <row r="257" spans="1:25" x14ac:dyDescent="0.2">
      <c r="A257" s="2">
        <v>256</v>
      </c>
      <c r="B257" s="3" t="s">
        <v>1085</v>
      </c>
      <c r="C257" s="2">
        <v>356</v>
      </c>
      <c r="D257" s="37">
        <f t="shared" si="18"/>
        <v>6.7565002846840008</v>
      </c>
      <c r="E257" s="29"/>
      <c r="F257" s="2">
        <v>256</v>
      </c>
      <c r="G257" s="3" t="s">
        <v>291</v>
      </c>
      <c r="H257" s="2">
        <v>360</v>
      </c>
      <c r="I257" s="37">
        <f t="shared" si="19"/>
        <v>7.6530612244897958</v>
      </c>
      <c r="J257" s="28"/>
      <c r="K257" s="2">
        <v>256</v>
      </c>
      <c r="L257" s="3" t="s">
        <v>666</v>
      </c>
      <c r="M257" s="2">
        <v>327</v>
      </c>
      <c r="N257" s="37">
        <f t="shared" si="20"/>
        <v>6.3867187500000009</v>
      </c>
      <c r="O257" s="28"/>
      <c r="P257" s="2">
        <v>256</v>
      </c>
      <c r="Q257" s="3" t="s">
        <v>78</v>
      </c>
      <c r="R257" s="2">
        <v>302</v>
      </c>
      <c r="S257" s="37">
        <f t="shared" si="21"/>
        <v>5.8984375</v>
      </c>
      <c r="T257" s="28"/>
      <c r="U257" s="2">
        <v>256</v>
      </c>
      <c r="V257" s="69" t="s">
        <v>4060</v>
      </c>
      <c r="W257" s="2">
        <v>159</v>
      </c>
      <c r="X257" s="37">
        <f t="shared" si="22"/>
        <v>3.5491071428571428</v>
      </c>
      <c r="Y257" s="28"/>
    </row>
    <row r="258" spans="1:25" x14ac:dyDescent="0.2">
      <c r="A258" s="2">
        <v>257</v>
      </c>
      <c r="B258" s="3" t="s">
        <v>1682</v>
      </c>
      <c r="C258" s="2">
        <v>356</v>
      </c>
      <c r="D258" s="37">
        <f t="shared" si="18"/>
        <v>6.7565002846840008</v>
      </c>
      <c r="E258" s="29"/>
      <c r="F258" s="2">
        <v>257</v>
      </c>
      <c r="G258" s="3" t="s">
        <v>447</v>
      </c>
      <c r="H258" s="2">
        <v>356</v>
      </c>
      <c r="I258" s="37">
        <f t="shared" si="19"/>
        <v>7.5680272108843543</v>
      </c>
      <c r="J258" s="28"/>
      <c r="K258" s="2">
        <v>257</v>
      </c>
      <c r="L258" s="3" t="s">
        <v>1343</v>
      </c>
      <c r="M258" s="2">
        <v>323</v>
      </c>
      <c r="N258" s="37">
        <f t="shared" si="20"/>
        <v>6.3085937499999991</v>
      </c>
      <c r="O258" s="28"/>
      <c r="P258" s="2">
        <v>257</v>
      </c>
      <c r="Q258" s="3" t="s">
        <v>1218</v>
      </c>
      <c r="R258" s="2">
        <v>302</v>
      </c>
      <c r="S258" s="37">
        <f t="shared" si="21"/>
        <v>5.8984375</v>
      </c>
      <c r="T258" s="28"/>
      <c r="U258" s="2">
        <v>257</v>
      </c>
      <c r="V258" s="3" t="s">
        <v>62</v>
      </c>
      <c r="W258" s="2">
        <v>156</v>
      </c>
      <c r="X258" s="37">
        <f t="shared" si="22"/>
        <v>3.4821428571428572</v>
      </c>
      <c r="Y258" s="28"/>
    </row>
    <row r="259" spans="1:25" x14ac:dyDescent="0.2">
      <c r="A259" s="2">
        <v>258</v>
      </c>
      <c r="B259" s="3" t="s">
        <v>447</v>
      </c>
      <c r="C259" s="2">
        <v>351</v>
      </c>
      <c r="D259" s="37">
        <f t="shared" si="18"/>
        <v>6.6616056177642822</v>
      </c>
      <c r="E259" s="29"/>
      <c r="F259" s="2">
        <v>258</v>
      </c>
      <c r="G259" s="3" t="s">
        <v>2290</v>
      </c>
      <c r="H259" s="2">
        <v>355</v>
      </c>
      <c r="I259" s="37">
        <f t="shared" si="19"/>
        <v>7.5467687074829923</v>
      </c>
      <c r="J259" s="28"/>
      <c r="K259" s="2">
        <v>258</v>
      </c>
      <c r="L259" s="3" t="s">
        <v>754</v>
      </c>
      <c r="M259" s="2">
        <v>318</v>
      </c>
      <c r="N259" s="37">
        <f t="shared" si="20"/>
        <v>6.2109375</v>
      </c>
      <c r="O259" s="28"/>
      <c r="P259" s="2">
        <v>258</v>
      </c>
      <c r="Q259" s="3" t="s">
        <v>1734</v>
      </c>
      <c r="R259" s="2">
        <v>299</v>
      </c>
      <c r="S259" s="37">
        <f t="shared" si="21"/>
        <v>5.83984375</v>
      </c>
      <c r="T259" s="28"/>
      <c r="U259" s="2">
        <v>258</v>
      </c>
      <c r="V259" s="24" t="s">
        <v>3375</v>
      </c>
      <c r="W259" s="2">
        <v>156</v>
      </c>
      <c r="X259" s="37">
        <f t="shared" si="22"/>
        <v>3.4821428571428572</v>
      </c>
      <c r="Y259" s="28"/>
    </row>
    <row r="260" spans="1:25" x14ac:dyDescent="0.2">
      <c r="A260" s="2">
        <v>259</v>
      </c>
      <c r="B260" s="24" t="s">
        <v>370</v>
      </c>
      <c r="C260" s="2">
        <v>350</v>
      </c>
      <c r="D260" s="37">
        <f t="shared" si="18"/>
        <v>6.6426266843803381</v>
      </c>
      <c r="E260" s="29"/>
      <c r="F260" s="2">
        <v>259</v>
      </c>
      <c r="G260" s="3" t="s">
        <v>1278</v>
      </c>
      <c r="H260" s="2">
        <v>351</v>
      </c>
      <c r="I260" s="37">
        <f t="shared" si="19"/>
        <v>7.4617346938775517</v>
      </c>
      <c r="J260" s="28"/>
      <c r="K260" s="2">
        <v>259</v>
      </c>
      <c r="L260" s="3" t="s">
        <v>1006</v>
      </c>
      <c r="M260" s="2">
        <v>314</v>
      </c>
      <c r="N260" s="37">
        <f t="shared" si="20"/>
        <v>6.1328125</v>
      </c>
      <c r="O260" s="28"/>
      <c r="P260" s="2">
        <v>259</v>
      </c>
      <c r="Q260" s="3" t="s">
        <v>2151</v>
      </c>
      <c r="R260" s="2">
        <v>299</v>
      </c>
      <c r="S260" s="37">
        <f t="shared" si="21"/>
        <v>5.83984375</v>
      </c>
      <c r="T260" s="28"/>
      <c r="U260" s="2">
        <v>259</v>
      </c>
      <c r="V260" s="3" t="s">
        <v>2358</v>
      </c>
      <c r="W260" s="2">
        <v>155</v>
      </c>
      <c r="X260" s="37">
        <f t="shared" si="22"/>
        <v>3.4598214285714288</v>
      </c>
      <c r="Y260" s="28"/>
    </row>
    <row r="261" spans="1:25" x14ac:dyDescent="0.2">
      <c r="A261" s="2">
        <v>260</v>
      </c>
      <c r="B261" s="3" t="s">
        <v>1453</v>
      </c>
      <c r="C261" s="2">
        <v>348</v>
      </c>
      <c r="D261" s="37">
        <f t="shared" ref="D261:D324" si="23">C261/52.69</f>
        <v>6.6046688176124508</v>
      </c>
      <c r="E261" s="29"/>
      <c r="F261" s="2">
        <v>260</v>
      </c>
      <c r="G261" s="3" t="s">
        <v>994</v>
      </c>
      <c r="H261" s="2">
        <v>343</v>
      </c>
      <c r="I261" s="37">
        <f t="shared" ref="I261:I324" si="24">(H261/4704)*100</f>
        <v>7.291666666666667</v>
      </c>
      <c r="J261" s="28"/>
      <c r="K261" s="2">
        <v>260</v>
      </c>
      <c r="L261" s="3" t="s">
        <v>1406</v>
      </c>
      <c r="M261" s="2">
        <v>312</v>
      </c>
      <c r="N261" s="37">
        <f t="shared" ref="N261:N324" si="25">(M261/5120)*100</f>
        <v>6.09375</v>
      </c>
      <c r="O261" s="28"/>
      <c r="P261" s="2">
        <v>260</v>
      </c>
      <c r="Q261" s="3" t="s">
        <v>2517</v>
      </c>
      <c r="R261" s="2">
        <v>297</v>
      </c>
      <c r="S261" s="37">
        <f t="shared" ref="S261:S324" si="26">(R261/5120)*100</f>
        <v>5.80078125</v>
      </c>
      <c r="T261" s="28"/>
      <c r="U261" s="2">
        <v>260</v>
      </c>
      <c r="V261" s="3" t="s">
        <v>1199</v>
      </c>
      <c r="W261" s="2">
        <v>153</v>
      </c>
      <c r="X261" s="37">
        <f t="shared" si="22"/>
        <v>3.4151785714285712</v>
      </c>
      <c r="Y261" s="28"/>
    </row>
    <row r="262" spans="1:25" x14ac:dyDescent="0.2">
      <c r="A262" s="2">
        <v>261</v>
      </c>
      <c r="B262" s="3" t="s">
        <v>681</v>
      </c>
      <c r="C262" s="2">
        <v>348</v>
      </c>
      <c r="D262" s="37">
        <f t="shared" si="23"/>
        <v>6.6046688176124508</v>
      </c>
      <c r="E262" s="29"/>
      <c r="F262" s="2">
        <v>261</v>
      </c>
      <c r="G262" s="3" t="s">
        <v>788</v>
      </c>
      <c r="H262" s="2">
        <v>341</v>
      </c>
      <c r="I262" s="37">
        <f t="shared" si="24"/>
        <v>7.2491496598639458</v>
      </c>
      <c r="J262" s="28"/>
      <c r="K262" s="2">
        <v>261</v>
      </c>
      <c r="L262" s="3" t="s">
        <v>1149</v>
      </c>
      <c r="M262" s="2">
        <v>312</v>
      </c>
      <c r="N262" s="37">
        <f t="shared" si="25"/>
        <v>6.09375</v>
      </c>
      <c r="O262" s="28"/>
      <c r="P262" s="2">
        <v>261</v>
      </c>
      <c r="Q262" s="3" t="s">
        <v>795</v>
      </c>
      <c r="R262" s="2">
        <v>292</v>
      </c>
      <c r="S262" s="37">
        <f t="shared" si="26"/>
        <v>5.703125</v>
      </c>
      <c r="T262" s="28"/>
      <c r="U262" s="2">
        <v>261</v>
      </c>
      <c r="V262" s="69" t="s">
        <v>3895</v>
      </c>
      <c r="W262" s="2">
        <v>153</v>
      </c>
      <c r="X262" s="37">
        <f t="shared" ref="X262:X325" si="27">(W262/(35*128))*100</f>
        <v>3.4151785714285712</v>
      </c>
      <c r="Y262" s="28"/>
    </row>
    <row r="263" spans="1:25" x14ac:dyDescent="0.2">
      <c r="A263" s="2">
        <v>262</v>
      </c>
      <c r="B263" s="3" t="s">
        <v>1090</v>
      </c>
      <c r="C263" s="2">
        <v>347</v>
      </c>
      <c r="D263" s="37">
        <f t="shared" si="23"/>
        <v>6.5856898842285068</v>
      </c>
      <c r="E263" s="29"/>
      <c r="F263" s="2">
        <v>262</v>
      </c>
      <c r="G263" s="3" t="s">
        <v>1630</v>
      </c>
      <c r="H263" s="2">
        <v>340</v>
      </c>
      <c r="I263" s="37">
        <f t="shared" si="24"/>
        <v>7.2278911564625847</v>
      </c>
      <c r="J263" s="28"/>
      <c r="K263" s="2">
        <v>262</v>
      </c>
      <c r="L263" s="3" t="s">
        <v>975</v>
      </c>
      <c r="M263" s="2">
        <v>310</v>
      </c>
      <c r="N263" s="37">
        <f t="shared" si="25"/>
        <v>6.0546875</v>
      </c>
      <c r="O263" s="28"/>
      <c r="P263" s="2">
        <v>262</v>
      </c>
      <c r="Q263" s="3" t="s">
        <v>2106</v>
      </c>
      <c r="R263" s="2">
        <v>290</v>
      </c>
      <c r="S263" s="37">
        <f t="shared" si="26"/>
        <v>5.6640625</v>
      </c>
      <c r="T263" s="28"/>
      <c r="U263" s="2">
        <v>262</v>
      </c>
      <c r="V263" s="3" t="s">
        <v>795</v>
      </c>
      <c r="W263" s="2">
        <v>148</v>
      </c>
      <c r="X263" s="37">
        <f t="shared" si="27"/>
        <v>3.3035714285714288</v>
      </c>
      <c r="Y263" s="28"/>
    </row>
    <row r="264" spans="1:25" x14ac:dyDescent="0.2">
      <c r="A264" s="2">
        <v>263</v>
      </c>
      <c r="B264" s="24" t="s">
        <v>2895</v>
      </c>
      <c r="C264" s="2">
        <v>342</v>
      </c>
      <c r="D264" s="37">
        <f t="shared" si="23"/>
        <v>6.4907952173087873</v>
      </c>
      <c r="E264" s="29"/>
      <c r="F264" s="2">
        <v>263</v>
      </c>
      <c r="G264" s="3" t="s">
        <v>2226</v>
      </c>
      <c r="H264" s="2">
        <v>338</v>
      </c>
      <c r="I264" s="37">
        <f t="shared" si="24"/>
        <v>7.1853741496598635</v>
      </c>
      <c r="J264" s="28"/>
      <c r="K264" s="2">
        <v>263</v>
      </c>
      <c r="L264" s="3" t="s">
        <v>1346</v>
      </c>
      <c r="M264" s="2">
        <v>308</v>
      </c>
      <c r="N264" s="37">
        <f t="shared" si="25"/>
        <v>6.015625</v>
      </c>
      <c r="O264" s="28"/>
      <c r="P264" s="2">
        <v>263</v>
      </c>
      <c r="Q264" s="3" t="s">
        <v>1989</v>
      </c>
      <c r="R264" s="2">
        <v>290</v>
      </c>
      <c r="S264" s="37">
        <f t="shared" si="26"/>
        <v>5.6640625</v>
      </c>
      <c r="T264" s="28"/>
      <c r="U264" s="2">
        <v>263</v>
      </c>
      <c r="V264" s="3" t="s">
        <v>1409</v>
      </c>
      <c r="W264" s="2">
        <v>147</v>
      </c>
      <c r="X264" s="37">
        <f t="shared" si="27"/>
        <v>3.28125</v>
      </c>
      <c r="Y264" s="28"/>
    </row>
    <row r="265" spans="1:25" x14ac:dyDescent="0.2">
      <c r="A265" s="2">
        <v>264</v>
      </c>
      <c r="B265" s="24" t="s">
        <v>2992</v>
      </c>
      <c r="C265" s="2">
        <v>337</v>
      </c>
      <c r="D265" s="37">
        <f t="shared" si="23"/>
        <v>6.3959005503890687</v>
      </c>
      <c r="E265" s="29"/>
      <c r="F265" s="2">
        <v>264</v>
      </c>
      <c r="G265" s="3" t="s">
        <v>2730</v>
      </c>
      <c r="H265" s="2">
        <v>337</v>
      </c>
      <c r="I265" s="37">
        <f t="shared" si="24"/>
        <v>7.1641156462585034</v>
      </c>
      <c r="J265" s="28"/>
      <c r="K265" s="2">
        <v>264</v>
      </c>
      <c r="L265" s="3" t="s">
        <v>1148</v>
      </c>
      <c r="M265" s="2">
        <v>305</v>
      </c>
      <c r="N265" s="37">
        <f t="shared" si="25"/>
        <v>5.95703125</v>
      </c>
      <c r="O265" s="28"/>
      <c r="P265" s="2">
        <v>264</v>
      </c>
      <c r="Q265" s="3" t="s">
        <v>1466</v>
      </c>
      <c r="R265" s="2">
        <v>287</v>
      </c>
      <c r="S265" s="37">
        <f t="shared" si="26"/>
        <v>5.60546875</v>
      </c>
      <c r="T265" s="28"/>
      <c r="U265" s="2">
        <v>264</v>
      </c>
      <c r="V265" s="3" t="s">
        <v>2161</v>
      </c>
      <c r="W265" s="2">
        <v>145</v>
      </c>
      <c r="X265" s="37">
        <f t="shared" si="27"/>
        <v>3.2366071428571432</v>
      </c>
      <c r="Y265" s="28"/>
    </row>
    <row r="266" spans="1:25" x14ac:dyDescent="0.2">
      <c r="A266" s="2">
        <v>265</v>
      </c>
      <c r="B266" s="24" t="s">
        <v>3027</v>
      </c>
      <c r="C266" s="2">
        <v>330</v>
      </c>
      <c r="D266" s="37">
        <f t="shared" si="23"/>
        <v>6.2630480167014619</v>
      </c>
      <c r="E266" s="29"/>
      <c r="F266" s="2">
        <v>265</v>
      </c>
      <c r="G266" s="3" t="s">
        <v>1424</v>
      </c>
      <c r="H266" s="2">
        <v>337</v>
      </c>
      <c r="I266" s="37">
        <f t="shared" si="24"/>
        <v>7.1641156462585034</v>
      </c>
      <c r="J266" s="28"/>
      <c r="K266" s="2">
        <v>265</v>
      </c>
      <c r="L266" s="3" t="s">
        <v>292</v>
      </c>
      <c r="M266" s="2">
        <v>303</v>
      </c>
      <c r="N266" s="37">
        <f t="shared" si="25"/>
        <v>5.91796875</v>
      </c>
      <c r="O266" s="28"/>
      <c r="P266" s="2">
        <v>265</v>
      </c>
      <c r="Q266" s="3" t="s">
        <v>2650</v>
      </c>
      <c r="R266" s="2">
        <v>285</v>
      </c>
      <c r="S266" s="37">
        <f t="shared" si="26"/>
        <v>5.56640625</v>
      </c>
      <c r="T266" s="28"/>
      <c r="U266" s="2">
        <v>265</v>
      </c>
      <c r="V266" s="69" t="s">
        <v>3899</v>
      </c>
      <c r="W266" s="2">
        <v>145</v>
      </c>
      <c r="X266" s="37">
        <f t="shared" si="27"/>
        <v>3.2366071428571432</v>
      </c>
      <c r="Y266" s="28"/>
    </row>
    <row r="267" spans="1:25" x14ac:dyDescent="0.2">
      <c r="A267" s="2">
        <v>266</v>
      </c>
      <c r="B267" s="24" t="s">
        <v>3251</v>
      </c>
      <c r="C267" s="2">
        <v>325</v>
      </c>
      <c r="D267" s="37">
        <f t="shared" si="23"/>
        <v>6.1681533497817425</v>
      </c>
      <c r="E267" s="29"/>
      <c r="F267" s="2">
        <v>266</v>
      </c>
      <c r="G267" s="3" t="s">
        <v>1827</v>
      </c>
      <c r="H267" s="2">
        <v>336</v>
      </c>
      <c r="I267" s="37">
        <f t="shared" si="24"/>
        <v>7.1428571428571423</v>
      </c>
      <c r="J267" s="28"/>
      <c r="K267" s="2">
        <v>266</v>
      </c>
      <c r="L267" s="3" t="s">
        <v>671</v>
      </c>
      <c r="M267" s="2">
        <v>301</v>
      </c>
      <c r="N267" s="37">
        <f t="shared" si="25"/>
        <v>5.87890625</v>
      </c>
      <c r="O267" s="28"/>
      <c r="P267" s="2">
        <v>266</v>
      </c>
      <c r="Q267" s="3" t="s">
        <v>2482</v>
      </c>
      <c r="R267" s="2">
        <v>283</v>
      </c>
      <c r="S267" s="37">
        <f t="shared" si="26"/>
        <v>5.52734375</v>
      </c>
      <c r="T267" s="28"/>
      <c r="U267" s="2">
        <v>266</v>
      </c>
      <c r="V267" s="3" t="s">
        <v>1907</v>
      </c>
      <c r="W267" s="2">
        <v>138</v>
      </c>
      <c r="X267" s="37">
        <f t="shared" si="27"/>
        <v>3.0803571428571432</v>
      </c>
      <c r="Y267" s="28"/>
    </row>
    <row r="268" spans="1:25" x14ac:dyDescent="0.2">
      <c r="A268" s="30">
        <v>267</v>
      </c>
      <c r="B268" s="3" t="s">
        <v>23</v>
      </c>
      <c r="C268" s="2">
        <v>320</v>
      </c>
      <c r="D268" s="37">
        <f t="shared" si="23"/>
        <v>6.073258682862023</v>
      </c>
      <c r="E268" s="29"/>
      <c r="F268" s="2">
        <v>267</v>
      </c>
      <c r="G268" s="3" t="s">
        <v>1129</v>
      </c>
      <c r="H268" s="2">
        <v>335</v>
      </c>
      <c r="I268" s="37">
        <f t="shared" si="24"/>
        <v>7.1215986394557822</v>
      </c>
      <c r="J268" s="28"/>
      <c r="K268" s="2">
        <v>267</v>
      </c>
      <c r="L268" s="3" t="s">
        <v>1138</v>
      </c>
      <c r="M268" s="2">
        <v>299</v>
      </c>
      <c r="N268" s="37">
        <f t="shared" si="25"/>
        <v>5.83984375</v>
      </c>
      <c r="O268" s="28"/>
      <c r="P268" s="2">
        <v>267</v>
      </c>
      <c r="Q268" s="3" t="s">
        <v>2162</v>
      </c>
      <c r="R268" s="2">
        <v>282</v>
      </c>
      <c r="S268" s="37">
        <f t="shared" si="26"/>
        <v>5.5078125</v>
      </c>
      <c r="T268" s="28"/>
      <c r="U268" s="2">
        <v>267</v>
      </c>
      <c r="V268" s="24" t="s">
        <v>4057</v>
      </c>
      <c r="W268" s="2">
        <v>136</v>
      </c>
      <c r="X268" s="37">
        <f t="shared" si="27"/>
        <v>3.0357142857142856</v>
      </c>
      <c r="Y268" s="28"/>
    </row>
    <row r="269" spans="1:25" x14ac:dyDescent="0.2">
      <c r="A269" s="2">
        <v>268</v>
      </c>
      <c r="B269" s="24" t="s">
        <v>3201</v>
      </c>
      <c r="C269" s="2">
        <v>319</v>
      </c>
      <c r="D269" s="37">
        <f t="shared" si="23"/>
        <v>6.0542797494780798</v>
      </c>
      <c r="E269" s="29"/>
      <c r="F269" s="2">
        <v>268</v>
      </c>
      <c r="G269" s="3" t="s">
        <v>199</v>
      </c>
      <c r="H269" s="2">
        <v>335</v>
      </c>
      <c r="I269" s="37">
        <f t="shared" si="24"/>
        <v>7.1215986394557822</v>
      </c>
      <c r="J269" s="28"/>
      <c r="K269" s="2">
        <v>268</v>
      </c>
      <c r="L269" s="3" t="s">
        <v>2460</v>
      </c>
      <c r="M269" s="2">
        <v>294</v>
      </c>
      <c r="N269" s="37">
        <f t="shared" si="25"/>
        <v>5.7421875</v>
      </c>
      <c r="O269" s="28"/>
      <c r="P269" s="2">
        <v>268</v>
      </c>
      <c r="Q269" s="3" t="s">
        <v>2653</v>
      </c>
      <c r="R269" s="2">
        <v>280</v>
      </c>
      <c r="S269" s="37">
        <f t="shared" si="26"/>
        <v>5.46875</v>
      </c>
      <c r="T269" s="28"/>
      <c r="U269" s="2">
        <v>268</v>
      </c>
      <c r="V269" s="3" t="s">
        <v>799</v>
      </c>
      <c r="W269" s="2">
        <v>135</v>
      </c>
      <c r="X269" s="37">
        <f t="shared" si="27"/>
        <v>3.0133928571428572</v>
      </c>
      <c r="Y269" s="28"/>
    </row>
    <row r="270" spans="1:25" x14ac:dyDescent="0.2">
      <c r="A270" s="2">
        <v>269</v>
      </c>
      <c r="B270" s="3" t="s">
        <v>363</v>
      </c>
      <c r="C270" s="2">
        <v>318</v>
      </c>
      <c r="D270" s="37">
        <f t="shared" si="23"/>
        <v>6.0353008160941357</v>
      </c>
      <c r="E270" s="29"/>
      <c r="F270" s="2">
        <v>269</v>
      </c>
      <c r="G270" s="3" t="s">
        <v>1412</v>
      </c>
      <c r="H270" s="2">
        <v>324</v>
      </c>
      <c r="I270" s="37">
        <f t="shared" si="24"/>
        <v>6.8877551020408152</v>
      </c>
      <c r="J270" s="28"/>
      <c r="K270" s="2">
        <v>269</v>
      </c>
      <c r="L270" s="3" t="s">
        <v>948</v>
      </c>
      <c r="M270" s="2">
        <v>292</v>
      </c>
      <c r="N270" s="37">
        <f t="shared" si="25"/>
        <v>5.703125</v>
      </c>
      <c r="O270" s="28"/>
      <c r="P270" s="2">
        <v>269</v>
      </c>
      <c r="Q270" s="3" t="s">
        <v>203</v>
      </c>
      <c r="R270" s="2">
        <v>275</v>
      </c>
      <c r="S270" s="37">
        <f t="shared" si="26"/>
        <v>5.37109375</v>
      </c>
      <c r="T270" s="28"/>
      <c r="U270" s="2">
        <v>269</v>
      </c>
      <c r="V270" s="24" t="s">
        <v>2965</v>
      </c>
      <c r="W270" s="2">
        <v>134</v>
      </c>
      <c r="X270" s="37">
        <f t="shared" si="27"/>
        <v>2.9910714285714288</v>
      </c>
      <c r="Y270" s="28"/>
    </row>
    <row r="271" spans="1:25" x14ac:dyDescent="0.2">
      <c r="A271" s="2">
        <v>270</v>
      </c>
      <c r="B271" s="3" t="s">
        <v>1832</v>
      </c>
      <c r="C271" s="2">
        <v>315</v>
      </c>
      <c r="D271" s="37">
        <f t="shared" si="23"/>
        <v>5.9783640159423044</v>
      </c>
      <c r="E271" s="29"/>
      <c r="F271" s="2">
        <v>270</v>
      </c>
      <c r="G271" s="3" t="s">
        <v>446</v>
      </c>
      <c r="H271" s="2">
        <v>323</v>
      </c>
      <c r="I271" s="37">
        <f t="shared" si="24"/>
        <v>6.8664965986394559</v>
      </c>
      <c r="J271" s="28"/>
      <c r="K271" s="2">
        <v>270</v>
      </c>
      <c r="L271" s="3" t="s">
        <v>1904</v>
      </c>
      <c r="M271" s="2">
        <v>288</v>
      </c>
      <c r="N271" s="37">
        <f t="shared" si="25"/>
        <v>5.625</v>
      </c>
      <c r="O271" s="28"/>
      <c r="P271" s="2">
        <v>270</v>
      </c>
      <c r="Q271" s="3" t="s">
        <v>1260</v>
      </c>
      <c r="R271" s="2">
        <v>272</v>
      </c>
      <c r="S271" s="37">
        <f t="shared" si="26"/>
        <v>5.3125</v>
      </c>
      <c r="T271" s="28"/>
      <c r="U271" s="2">
        <v>270</v>
      </c>
      <c r="V271" s="3" t="s">
        <v>3967</v>
      </c>
      <c r="W271" s="2">
        <v>128</v>
      </c>
      <c r="X271" s="37">
        <f t="shared" si="27"/>
        <v>2.8571428571428572</v>
      </c>
      <c r="Y271" s="28"/>
    </row>
    <row r="272" spans="1:25" x14ac:dyDescent="0.2">
      <c r="A272" s="2">
        <v>271</v>
      </c>
      <c r="B272" s="24" t="s">
        <v>2891</v>
      </c>
      <c r="C272" s="2">
        <v>314</v>
      </c>
      <c r="D272" s="37">
        <f t="shared" si="23"/>
        <v>5.9593850825583603</v>
      </c>
      <c r="E272" s="29"/>
      <c r="F272" s="2">
        <v>271</v>
      </c>
      <c r="G272" s="3" t="s">
        <v>722</v>
      </c>
      <c r="H272" s="2">
        <v>321</v>
      </c>
      <c r="I272" s="37">
        <f t="shared" si="24"/>
        <v>6.8239795918367347</v>
      </c>
      <c r="J272" s="28"/>
      <c r="K272" s="2">
        <v>271</v>
      </c>
      <c r="L272" s="3" t="s">
        <v>725</v>
      </c>
      <c r="M272" s="2">
        <v>285</v>
      </c>
      <c r="N272" s="37">
        <f t="shared" si="25"/>
        <v>5.56640625</v>
      </c>
      <c r="O272" s="28"/>
      <c r="P272" s="2">
        <v>271</v>
      </c>
      <c r="Q272" s="3" t="s">
        <v>2195</v>
      </c>
      <c r="R272" s="2">
        <v>268</v>
      </c>
      <c r="S272" s="37">
        <f t="shared" si="26"/>
        <v>5.234375</v>
      </c>
      <c r="T272" s="28"/>
      <c r="U272" s="2">
        <v>271</v>
      </c>
      <c r="V272" s="24" t="s">
        <v>4055</v>
      </c>
      <c r="W272" s="2">
        <v>126</v>
      </c>
      <c r="X272" s="37">
        <f t="shared" si="27"/>
        <v>2.8125</v>
      </c>
      <c r="Y272" s="28"/>
    </row>
    <row r="273" spans="1:25" x14ac:dyDescent="0.2">
      <c r="A273" s="2">
        <v>272</v>
      </c>
      <c r="B273" s="3" t="s">
        <v>991</v>
      </c>
      <c r="C273" s="2">
        <v>311</v>
      </c>
      <c r="D273" s="37">
        <f t="shared" si="23"/>
        <v>5.902448282406529</v>
      </c>
      <c r="E273" s="29"/>
      <c r="F273" s="2">
        <v>272</v>
      </c>
      <c r="G273" s="3" t="s">
        <v>995</v>
      </c>
      <c r="H273" s="2">
        <v>320</v>
      </c>
      <c r="I273" s="37">
        <f t="shared" si="24"/>
        <v>6.8027210884353746</v>
      </c>
      <c r="J273" s="28"/>
      <c r="K273" s="2">
        <v>272</v>
      </c>
      <c r="L273" s="3" t="s">
        <v>1109</v>
      </c>
      <c r="M273" s="2">
        <v>285</v>
      </c>
      <c r="N273" s="37">
        <f t="shared" si="25"/>
        <v>5.56640625</v>
      </c>
      <c r="O273" s="28"/>
      <c r="P273" s="2">
        <v>272</v>
      </c>
      <c r="Q273" s="3" t="s">
        <v>84</v>
      </c>
      <c r="R273" s="2">
        <v>263</v>
      </c>
      <c r="S273" s="37">
        <f t="shared" si="26"/>
        <v>5.13671875</v>
      </c>
      <c r="T273" s="28"/>
      <c r="U273" s="2">
        <v>272</v>
      </c>
      <c r="V273" s="69" t="s">
        <v>3970</v>
      </c>
      <c r="W273" s="2">
        <v>122</v>
      </c>
      <c r="X273" s="37">
        <f t="shared" si="27"/>
        <v>2.7232142857142856</v>
      </c>
      <c r="Y273" s="28"/>
    </row>
    <row r="274" spans="1:25" x14ac:dyDescent="0.2">
      <c r="A274" s="2">
        <v>273</v>
      </c>
      <c r="B274" s="3" t="s">
        <v>933</v>
      </c>
      <c r="C274" s="2">
        <v>307</v>
      </c>
      <c r="D274" s="37">
        <f t="shared" si="23"/>
        <v>5.8265325488707536</v>
      </c>
      <c r="E274" s="29"/>
      <c r="F274" s="2">
        <v>273</v>
      </c>
      <c r="G274" s="3" t="s">
        <v>1405</v>
      </c>
      <c r="H274" s="2">
        <v>318</v>
      </c>
      <c r="I274" s="37">
        <f t="shared" si="24"/>
        <v>6.7602040816326534</v>
      </c>
      <c r="J274" s="28"/>
      <c r="K274" s="2">
        <v>273</v>
      </c>
      <c r="L274" s="3" t="s">
        <v>2518</v>
      </c>
      <c r="M274" s="2">
        <v>281</v>
      </c>
      <c r="N274" s="37">
        <f t="shared" si="25"/>
        <v>5.48828125</v>
      </c>
      <c r="O274" s="28"/>
      <c r="P274" s="2">
        <v>273</v>
      </c>
      <c r="Q274" s="3" t="s">
        <v>2355</v>
      </c>
      <c r="R274" s="2">
        <v>261</v>
      </c>
      <c r="S274" s="37">
        <f t="shared" si="26"/>
        <v>5.09765625</v>
      </c>
      <c r="T274" s="28"/>
      <c r="U274" s="2">
        <v>273</v>
      </c>
      <c r="V274" s="24" t="s">
        <v>3791</v>
      </c>
      <c r="W274" s="2">
        <v>121</v>
      </c>
      <c r="X274" s="37">
        <f t="shared" si="27"/>
        <v>2.7008928571428572</v>
      </c>
      <c r="Y274" s="28"/>
    </row>
    <row r="275" spans="1:25" x14ac:dyDescent="0.2">
      <c r="A275" s="2">
        <v>274</v>
      </c>
      <c r="B275" s="3" t="s">
        <v>1087</v>
      </c>
      <c r="C275" s="2">
        <v>304</v>
      </c>
      <c r="D275" s="37">
        <f t="shared" si="23"/>
        <v>5.7695957487189222</v>
      </c>
      <c r="E275" s="29"/>
      <c r="F275" s="2">
        <v>274</v>
      </c>
      <c r="G275" s="3" t="s">
        <v>1076</v>
      </c>
      <c r="H275" s="2">
        <v>316</v>
      </c>
      <c r="I275" s="37">
        <f t="shared" si="24"/>
        <v>6.7176870748299322</v>
      </c>
      <c r="J275" s="28"/>
      <c r="K275" s="2">
        <v>274</v>
      </c>
      <c r="L275" s="3" t="s">
        <v>1697</v>
      </c>
      <c r="M275" s="2">
        <v>280</v>
      </c>
      <c r="N275" s="37">
        <f t="shared" si="25"/>
        <v>5.46875</v>
      </c>
      <c r="O275" s="28"/>
      <c r="P275" s="2">
        <v>274</v>
      </c>
      <c r="Q275" s="3" t="s">
        <v>2495</v>
      </c>
      <c r="R275" s="2">
        <v>260</v>
      </c>
      <c r="S275" s="37">
        <f t="shared" si="26"/>
        <v>5.078125</v>
      </c>
      <c r="T275" s="28"/>
      <c r="U275" s="2">
        <v>274</v>
      </c>
      <c r="V275" s="3" t="s">
        <v>3860</v>
      </c>
      <c r="W275" s="2">
        <v>121</v>
      </c>
      <c r="X275" s="37">
        <f t="shared" si="27"/>
        <v>2.7008928571428572</v>
      </c>
      <c r="Y275" s="28"/>
    </row>
    <row r="276" spans="1:25" x14ac:dyDescent="0.2">
      <c r="A276" s="2">
        <v>275</v>
      </c>
      <c r="B276" s="3" t="s">
        <v>2001</v>
      </c>
      <c r="C276" s="2">
        <v>303</v>
      </c>
      <c r="D276" s="37">
        <f t="shared" si="23"/>
        <v>5.7506168153349781</v>
      </c>
      <c r="E276" s="29"/>
      <c r="F276" s="2">
        <v>275</v>
      </c>
      <c r="G276" s="3" t="s">
        <v>1057</v>
      </c>
      <c r="H276" s="2">
        <v>314</v>
      </c>
      <c r="I276" s="37">
        <f t="shared" si="24"/>
        <v>6.675170068027211</v>
      </c>
      <c r="J276" s="28"/>
      <c r="K276" s="2">
        <v>275</v>
      </c>
      <c r="L276" s="3" t="s">
        <v>1357</v>
      </c>
      <c r="M276" s="2">
        <v>278</v>
      </c>
      <c r="N276" s="37">
        <f t="shared" si="25"/>
        <v>5.4296875</v>
      </c>
      <c r="O276" s="28"/>
      <c r="P276" s="2">
        <v>275</v>
      </c>
      <c r="Q276" s="3" t="s">
        <v>2368</v>
      </c>
      <c r="R276" s="2">
        <v>258</v>
      </c>
      <c r="S276" s="37">
        <f t="shared" si="26"/>
        <v>5.0390625</v>
      </c>
      <c r="T276" s="28"/>
      <c r="U276" s="2">
        <v>275</v>
      </c>
      <c r="V276" s="3" t="s">
        <v>274</v>
      </c>
      <c r="W276" s="2">
        <v>121</v>
      </c>
      <c r="X276" s="37">
        <f t="shared" si="27"/>
        <v>2.7008928571428572</v>
      </c>
      <c r="Y276" s="28"/>
    </row>
    <row r="277" spans="1:25" x14ac:dyDescent="0.2">
      <c r="A277" s="2">
        <v>276</v>
      </c>
      <c r="B277" s="3" t="s">
        <v>1063</v>
      </c>
      <c r="C277" s="2">
        <v>302</v>
      </c>
      <c r="D277" s="37">
        <f t="shared" si="23"/>
        <v>5.731637881951035</v>
      </c>
      <c r="E277" s="29"/>
      <c r="F277" s="2">
        <v>276</v>
      </c>
      <c r="G277" s="3" t="s">
        <v>566</v>
      </c>
      <c r="H277" s="2">
        <v>311</v>
      </c>
      <c r="I277" s="37">
        <f t="shared" si="24"/>
        <v>6.6113945578231288</v>
      </c>
      <c r="J277" s="28"/>
      <c r="K277" s="2">
        <v>276</v>
      </c>
      <c r="L277" s="3" t="s">
        <v>850</v>
      </c>
      <c r="M277" s="2">
        <v>278</v>
      </c>
      <c r="N277" s="37">
        <f t="shared" si="25"/>
        <v>5.4296875</v>
      </c>
      <c r="O277" s="28"/>
      <c r="P277" s="2">
        <v>276</v>
      </c>
      <c r="Q277" s="3" t="s">
        <v>2395</v>
      </c>
      <c r="R277" s="2">
        <v>256</v>
      </c>
      <c r="S277" s="37">
        <f t="shared" si="26"/>
        <v>5</v>
      </c>
      <c r="T277" s="28"/>
      <c r="U277" s="2">
        <v>276</v>
      </c>
      <c r="V277" s="69" t="s">
        <v>4017</v>
      </c>
      <c r="W277" s="2">
        <v>120</v>
      </c>
      <c r="X277" s="37">
        <f t="shared" si="27"/>
        <v>2.6785714285714284</v>
      </c>
      <c r="Y277" s="28"/>
    </row>
    <row r="278" spans="1:25" x14ac:dyDescent="0.2">
      <c r="A278" s="2">
        <v>277</v>
      </c>
      <c r="B278" s="24" t="s">
        <v>1492</v>
      </c>
      <c r="C278" s="2">
        <v>302</v>
      </c>
      <c r="D278" s="37">
        <f t="shared" si="23"/>
        <v>5.731637881951035</v>
      </c>
      <c r="E278" s="29"/>
      <c r="F278" s="2">
        <v>277</v>
      </c>
      <c r="G278" s="3" t="s">
        <v>1502</v>
      </c>
      <c r="H278" s="2">
        <v>310</v>
      </c>
      <c r="I278" s="37">
        <f t="shared" si="24"/>
        <v>6.5901360544217695</v>
      </c>
      <c r="J278" s="28"/>
      <c r="K278" s="2">
        <v>277</v>
      </c>
      <c r="L278" s="3" t="s">
        <v>662</v>
      </c>
      <c r="M278" s="2">
        <v>277</v>
      </c>
      <c r="N278" s="37">
        <f t="shared" si="25"/>
        <v>5.41015625</v>
      </c>
      <c r="O278" s="28"/>
      <c r="P278" s="2">
        <v>277</v>
      </c>
      <c r="Q278" s="3" t="s">
        <v>2180</v>
      </c>
      <c r="R278" s="2">
        <v>255</v>
      </c>
      <c r="S278" s="37">
        <f t="shared" si="26"/>
        <v>4.98046875</v>
      </c>
      <c r="T278" s="28"/>
      <c r="U278" s="2">
        <v>277</v>
      </c>
      <c r="V278" s="24" t="s">
        <v>3376</v>
      </c>
      <c r="W278" s="2">
        <v>120</v>
      </c>
      <c r="X278" s="37">
        <f t="shared" si="27"/>
        <v>2.6785714285714284</v>
      </c>
      <c r="Y278" s="28"/>
    </row>
    <row r="279" spans="1:25" x14ac:dyDescent="0.2">
      <c r="A279" s="2">
        <v>278</v>
      </c>
      <c r="B279" s="24" t="s">
        <v>2799</v>
      </c>
      <c r="C279" s="2">
        <v>301</v>
      </c>
      <c r="D279" s="37">
        <f t="shared" si="23"/>
        <v>5.7126589485670909</v>
      </c>
      <c r="E279" s="29"/>
      <c r="F279" s="2">
        <v>278</v>
      </c>
      <c r="G279" s="3" t="s">
        <v>1280</v>
      </c>
      <c r="H279" s="2">
        <v>310</v>
      </c>
      <c r="I279" s="37">
        <f t="shared" si="24"/>
        <v>6.5901360544217695</v>
      </c>
      <c r="J279" s="28"/>
      <c r="K279" s="2">
        <v>278</v>
      </c>
      <c r="L279" s="3" t="s">
        <v>418</v>
      </c>
      <c r="M279" s="2">
        <v>275</v>
      </c>
      <c r="N279" s="37">
        <f t="shared" si="25"/>
        <v>5.37109375</v>
      </c>
      <c r="O279" s="28"/>
      <c r="P279" s="2">
        <v>278</v>
      </c>
      <c r="Q279" s="3" t="s">
        <v>2036</v>
      </c>
      <c r="R279" s="2">
        <v>250</v>
      </c>
      <c r="S279" s="37">
        <f t="shared" si="26"/>
        <v>4.8828125</v>
      </c>
      <c r="T279" s="28"/>
      <c r="U279" s="2">
        <v>278</v>
      </c>
      <c r="V279" s="69" t="s">
        <v>3896</v>
      </c>
      <c r="W279" s="2">
        <v>116</v>
      </c>
      <c r="X279" s="37">
        <f t="shared" si="27"/>
        <v>2.5892857142857144</v>
      </c>
      <c r="Y279" s="28"/>
    </row>
    <row r="280" spans="1:25" x14ac:dyDescent="0.2">
      <c r="A280" s="2">
        <v>279</v>
      </c>
      <c r="B280" s="24" t="s">
        <v>2997</v>
      </c>
      <c r="C280" s="2">
        <v>297</v>
      </c>
      <c r="D280" s="37">
        <f t="shared" si="23"/>
        <v>5.6367432150313155</v>
      </c>
      <c r="E280" s="29"/>
      <c r="F280" s="2">
        <v>279</v>
      </c>
      <c r="G280" s="3" t="s">
        <v>924</v>
      </c>
      <c r="H280" s="2">
        <v>309</v>
      </c>
      <c r="I280" s="37">
        <f t="shared" si="24"/>
        <v>6.5688775510204076</v>
      </c>
      <c r="J280" s="28"/>
      <c r="K280" s="2">
        <v>279</v>
      </c>
      <c r="L280" s="3" t="s">
        <v>1163</v>
      </c>
      <c r="M280" s="2">
        <v>273</v>
      </c>
      <c r="N280" s="37">
        <f t="shared" si="25"/>
        <v>5.33203125</v>
      </c>
      <c r="O280" s="28"/>
      <c r="P280" s="2">
        <v>279</v>
      </c>
      <c r="Q280" s="3" t="s">
        <v>228</v>
      </c>
      <c r="R280" s="2">
        <v>249</v>
      </c>
      <c r="S280" s="37">
        <f t="shared" si="26"/>
        <v>4.86328125</v>
      </c>
      <c r="T280" s="28"/>
      <c r="U280" s="2">
        <v>279</v>
      </c>
      <c r="V280" s="24" t="s">
        <v>4061</v>
      </c>
      <c r="W280" s="2">
        <v>114</v>
      </c>
      <c r="X280" s="37">
        <f t="shared" si="27"/>
        <v>2.5446428571428572</v>
      </c>
      <c r="Y280" s="28"/>
    </row>
    <row r="281" spans="1:25" x14ac:dyDescent="0.2">
      <c r="A281" s="2">
        <v>280</v>
      </c>
      <c r="B281" s="3" t="s">
        <v>1666</v>
      </c>
      <c r="C281" s="2">
        <v>296</v>
      </c>
      <c r="D281" s="37">
        <f t="shared" si="23"/>
        <v>5.6177642816473714</v>
      </c>
      <c r="E281" s="29"/>
      <c r="F281" s="2">
        <v>280</v>
      </c>
      <c r="G281" s="3" t="s">
        <v>1394</v>
      </c>
      <c r="H281" s="2">
        <v>307</v>
      </c>
      <c r="I281" s="37">
        <f t="shared" si="24"/>
        <v>6.5263605442176864</v>
      </c>
      <c r="J281" s="28"/>
      <c r="K281" s="2">
        <v>280</v>
      </c>
      <c r="L281" s="3" t="s">
        <v>632</v>
      </c>
      <c r="M281" s="2">
        <v>272</v>
      </c>
      <c r="N281" s="37">
        <f t="shared" si="25"/>
        <v>5.3125</v>
      </c>
      <c r="O281" s="28"/>
      <c r="P281" s="2">
        <v>280</v>
      </c>
      <c r="Q281" s="3" t="s">
        <v>148</v>
      </c>
      <c r="R281" s="2">
        <v>248</v>
      </c>
      <c r="S281" s="37">
        <f t="shared" si="26"/>
        <v>4.84375</v>
      </c>
      <c r="T281" s="28"/>
      <c r="U281" s="2">
        <v>280</v>
      </c>
      <c r="V281" s="69" t="s">
        <v>3901</v>
      </c>
      <c r="W281" s="2">
        <v>113</v>
      </c>
      <c r="X281" s="37">
        <f t="shared" si="27"/>
        <v>2.5223214285714288</v>
      </c>
      <c r="Y281" s="28"/>
    </row>
    <row r="282" spans="1:25" x14ac:dyDescent="0.2">
      <c r="A282" s="2">
        <v>281</v>
      </c>
      <c r="B282" s="3" t="s">
        <v>1818</v>
      </c>
      <c r="C282" s="2">
        <v>289</v>
      </c>
      <c r="D282" s="37">
        <f t="shared" si="23"/>
        <v>5.4849117479597647</v>
      </c>
      <c r="E282" s="29"/>
      <c r="F282" s="2">
        <v>281</v>
      </c>
      <c r="G282" s="3" t="s">
        <v>1671</v>
      </c>
      <c r="H282" s="2">
        <v>304</v>
      </c>
      <c r="I282" s="37">
        <f t="shared" si="24"/>
        <v>6.462585034013606</v>
      </c>
      <c r="J282" s="28"/>
      <c r="K282" s="2">
        <v>281</v>
      </c>
      <c r="L282" s="3" t="s">
        <v>1354</v>
      </c>
      <c r="M282" s="2">
        <v>270</v>
      </c>
      <c r="N282" s="37">
        <f t="shared" si="25"/>
        <v>5.2734375</v>
      </c>
      <c r="O282" s="28"/>
      <c r="P282" s="2">
        <v>281</v>
      </c>
      <c r="Q282" s="3" t="s">
        <v>1707</v>
      </c>
      <c r="R282" s="2">
        <v>246</v>
      </c>
      <c r="S282" s="37">
        <f t="shared" si="26"/>
        <v>4.8046875</v>
      </c>
      <c r="T282" s="28"/>
      <c r="U282" s="2">
        <v>281</v>
      </c>
      <c r="V282" s="3" t="s">
        <v>2048</v>
      </c>
      <c r="W282" s="2">
        <v>113</v>
      </c>
      <c r="X282" s="37">
        <f t="shared" si="27"/>
        <v>2.5223214285714288</v>
      </c>
      <c r="Y282" s="28"/>
    </row>
    <row r="283" spans="1:25" x14ac:dyDescent="0.2">
      <c r="A283" s="2">
        <v>282</v>
      </c>
      <c r="B283" s="24" t="s">
        <v>3225</v>
      </c>
      <c r="C283" s="2">
        <v>288</v>
      </c>
      <c r="D283" s="37">
        <f t="shared" si="23"/>
        <v>5.4659328145758215</v>
      </c>
      <c r="E283" s="29"/>
      <c r="F283" s="2">
        <v>282</v>
      </c>
      <c r="G283" s="3" t="s">
        <v>1088</v>
      </c>
      <c r="H283" s="2">
        <v>302</v>
      </c>
      <c r="I283" s="37">
        <f t="shared" si="24"/>
        <v>6.4200680272108848</v>
      </c>
      <c r="J283" s="28"/>
      <c r="K283" s="2">
        <v>282</v>
      </c>
      <c r="L283" s="3" t="s">
        <v>758</v>
      </c>
      <c r="M283" s="2">
        <v>270</v>
      </c>
      <c r="N283" s="37">
        <f t="shared" si="25"/>
        <v>5.2734375</v>
      </c>
      <c r="O283" s="28"/>
      <c r="P283" s="2">
        <v>282</v>
      </c>
      <c r="Q283" s="3" t="s">
        <v>202</v>
      </c>
      <c r="R283" s="2">
        <v>245</v>
      </c>
      <c r="S283" s="37">
        <f t="shared" si="26"/>
        <v>4.78515625</v>
      </c>
      <c r="T283" s="28"/>
      <c r="U283" s="2">
        <v>282</v>
      </c>
      <c r="V283" s="69" t="s">
        <v>3996</v>
      </c>
      <c r="W283" s="2">
        <v>110</v>
      </c>
      <c r="X283" s="37">
        <f t="shared" si="27"/>
        <v>2.4553571428571428</v>
      </c>
      <c r="Y283" s="28"/>
    </row>
    <row r="284" spans="1:25" x14ac:dyDescent="0.2">
      <c r="A284" s="2">
        <v>283</v>
      </c>
      <c r="B284" s="24" t="s">
        <v>3106</v>
      </c>
      <c r="C284" s="2">
        <v>282</v>
      </c>
      <c r="D284" s="37">
        <f t="shared" si="23"/>
        <v>5.3520592142721579</v>
      </c>
      <c r="E284" s="29"/>
      <c r="F284" s="2">
        <v>283</v>
      </c>
      <c r="G284" s="3" t="s">
        <v>934</v>
      </c>
      <c r="H284" s="2">
        <v>302</v>
      </c>
      <c r="I284" s="37">
        <f t="shared" si="24"/>
        <v>6.4200680272108848</v>
      </c>
      <c r="J284" s="28"/>
      <c r="K284" s="2">
        <v>283</v>
      </c>
      <c r="L284" s="3" t="s">
        <v>1159</v>
      </c>
      <c r="M284" s="2">
        <v>268</v>
      </c>
      <c r="N284" s="37">
        <f t="shared" si="25"/>
        <v>5.234375</v>
      </c>
      <c r="O284" s="28"/>
      <c r="P284" s="2">
        <v>283</v>
      </c>
      <c r="Q284" s="3" t="s">
        <v>2117</v>
      </c>
      <c r="R284" s="2">
        <v>242</v>
      </c>
      <c r="S284" s="37">
        <f t="shared" si="26"/>
        <v>4.7265625</v>
      </c>
      <c r="T284" s="28"/>
      <c r="U284" s="2">
        <v>283</v>
      </c>
      <c r="V284" s="69" t="s">
        <v>3931</v>
      </c>
      <c r="W284" s="2">
        <v>110</v>
      </c>
      <c r="X284" s="37">
        <f t="shared" si="27"/>
        <v>2.4553571428571428</v>
      </c>
      <c r="Y284" s="28"/>
    </row>
    <row r="285" spans="1:25" x14ac:dyDescent="0.2">
      <c r="A285" s="2">
        <v>284</v>
      </c>
      <c r="B285" s="3" t="s">
        <v>322</v>
      </c>
      <c r="C285" s="2">
        <v>281</v>
      </c>
      <c r="D285" s="37">
        <f t="shared" si="23"/>
        <v>5.3330802808882147</v>
      </c>
      <c r="E285" s="29"/>
      <c r="F285" s="2">
        <v>284</v>
      </c>
      <c r="G285" s="3" t="s">
        <v>763</v>
      </c>
      <c r="H285" s="2">
        <v>301</v>
      </c>
      <c r="I285" s="37">
        <f t="shared" si="24"/>
        <v>6.3988095238095237</v>
      </c>
      <c r="J285" s="28"/>
      <c r="K285" s="2">
        <v>284</v>
      </c>
      <c r="L285" s="3" t="s">
        <v>1895</v>
      </c>
      <c r="M285" s="2">
        <v>265</v>
      </c>
      <c r="N285" s="37">
        <f t="shared" si="25"/>
        <v>5.17578125</v>
      </c>
      <c r="O285" s="28"/>
      <c r="P285" s="2">
        <v>284</v>
      </c>
      <c r="Q285" s="3" t="s">
        <v>1219</v>
      </c>
      <c r="R285" s="2">
        <v>241</v>
      </c>
      <c r="S285" s="37">
        <f t="shared" si="26"/>
        <v>4.70703125</v>
      </c>
      <c r="T285" s="28"/>
      <c r="U285" s="2">
        <v>284</v>
      </c>
      <c r="V285" s="3" t="s">
        <v>81</v>
      </c>
      <c r="W285" s="2">
        <v>110</v>
      </c>
      <c r="X285" s="37">
        <f t="shared" si="27"/>
        <v>2.4553571428571428</v>
      </c>
      <c r="Y285" s="28"/>
    </row>
    <row r="286" spans="1:25" x14ac:dyDescent="0.2">
      <c r="A286" s="2">
        <v>285</v>
      </c>
      <c r="B286" s="3" t="s">
        <v>1621</v>
      </c>
      <c r="C286" s="2">
        <v>278</v>
      </c>
      <c r="D286" s="37">
        <f t="shared" si="23"/>
        <v>5.2761434807363825</v>
      </c>
      <c r="E286" s="29"/>
      <c r="F286" s="2">
        <v>285</v>
      </c>
      <c r="G286" s="3" t="s">
        <v>1074</v>
      </c>
      <c r="H286" s="2">
        <v>295</v>
      </c>
      <c r="I286" s="37">
        <f t="shared" si="24"/>
        <v>6.2712585034013602</v>
      </c>
      <c r="J286" s="28"/>
      <c r="K286" s="2">
        <v>285</v>
      </c>
      <c r="L286" s="3" t="s">
        <v>1404</v>
      </c>
      <c r="M286" s="2">
        <v>262</v>
      </c>
      <c r="N286" s="37">
        <f t="shared" si="25"/>
        <v>5.1171875</v>
      </c>
      <c r="O286" s="28"/>
      <c r="P286" s="2">
        <v>285</v>
      </c>
      <c r="Q286" s="3" t="s">
        <v>385</v>
      </c>
      <c r="R286" s="2">
        <v>239</v>
      </c>
      <c r="S286" s="37">
        <f t="shared" si="26"/>
        <v>4.66796875</v>
      </c>
      <c r="T286" s="28"/>
      <c r="U286" s="2">
        <v>285</v>
      </c>
      <c r="V286" s="24" t="s">
        <v>4074</v>
      </c>
      <c r="W286" s="2">
        <v>108</v>
      </c>
      <c r="X286" s="37">
        <f t="shared" si="27"/>
        <v>2.410714285714286</v>
      </c>
      <c r="Y286" s="28"/>
    </row>
    <row r="287" spans="1:25" x14ac:dyDescent="0.2">
      <c r="A287" s="30">
        <v>286</v>
      </c>
      <c r="B287" s="24" t="s">
        <v>3253</v>
      </c>
      <c r="C287" s="2">
        <v>278</v>
      </c>
      <c r="D287" s="37">
        <f t="shared" si="23"/>
        <v>5.2761434807363825</v>
      </c>
      <c r="E287" s="29"/>
      <c r="F287" s="2">
        <v>286</v>
      </c>
      <c r="G287" s="3" t="s">
        <v>1054</v>
      </c>
      <c r="H287" s="2">
        <v>294</v>
      </c>
      <c r="I287" s="37">
        <f t="shared" si="24"/>
        <v>6.25</v>
      </c>
      <c r="J287" s="28"/>
      <c r="K287" s="2">
        <v>286</v>
      </c>
      <c r="L287" s="3" t="s">
        <v>595</v>
      </c>
      <c r="M287" s="2">
        <v>262</v>
      </c>
      <c r="N287" s="37">
        <f t="shared" si="25"/>
        <v>5.1171875</v>
      </c>
      <c r="O287" s="28"/>
      <c r="P287" s="2">
        <v>286</v>
      </c>
      <c r="Q287" s="3" t="s">
        <v>2738</v>
      </c>
      <c r="R287" s="2">
        <v>238</v>
      </c>
      <c r="S287" s="37">
        <f t="shared" si="26"/>
        <v>4.6484375</v>
      </c>
      <c r="T287" s="28"/>
      <c r="U287" s="2">
        <v>286</v>
      </c>
      <c r="V287" s="24" t="s">
        <v>4056</v>
      </c>
      <c r="W287" s="2">
        <v>108</v>
      </c>
      <c r="X287" s="37">
        <f t="shared" si="27"/>
        <v>2.410714285714286</v>
      </c>
      <c r="Y287" s="28"/>
    </row>
    <row r="288" spans="1:25" x14ac:dyDescent="0.2">
      <c r="A288" s="2">
        <v>287</v>
      </c>
      <c r="B288" s="3" t="s">
        <v>404</v>
      </c>
      <c r="C288" s="2">
        <v>273</v>
      </c>
      <c r="D288" s="37">
        <f t="shared" si="23"/>
        <v>5.1812488138166639</v>
      </c>
      <c r="E288" s="29"/>
      <c r="F288" s="2">
        <v>287</v>
      </c>
      <c r="G288" s="3" t="s">
        <v>2223</v>
      </c>
      <c r="H288" s="2">
        <v>291</v>
      </c>
      <c r="I288" s="37">
        <f t="shared" si="24"/>
        <v>6.1862244897959187</v>
      </c>
      <c r="J288" s="28"/>
      <c r="K288" s="2">
        <v>287</v>
      </c>
      <c r="L288" s="3" t="s">
        <v>939</v>
      </c>
      <c r="M288" s="2">
        <v>260</v>
      </c>
      <c r="N288" s="37">
        <f t="shared" si="25"/>
        <v>5.078125</v>
      </c>
      <c r="O288" s="28"/>
      <c r="P288" s="2">
        <v>287</v>
      </c>
      <c r="Q288" s="3" t="s">
        <v>2373</v>
      </c>
      <c r="R288" s="2">
        <v>232</v>
      </c>
      <c r="S288" s="37">
        <f t="shared" si="26"/>
        <v>4.53125</v>
      </c>
      <c r="T288" s="28"/>
      <c r="U288" s="2">
        <v>287</v>
      </c>
      <c r="V288" s="24" t="s">
        <v>4078</v>
      </c>
      <c r="W288" s="2">
        <v>107</v>
      </c>
      <c r="X288" s="37">
        <f t="shared" si="27"/>
        <v>2.3883928571428568</v>
      </c>
      <c r="Y288" s="28"/>
    </row>
    <row r="289" spans="1:25" x14ac:dyDescent="0.2">
      <c r="A289" s="2">
        <v>288</v>
      </c>
      <c r="B289" s="24" t="s">
        <v>3363</v>
      </c>
      <c r="C289" s="2">
        <v>273</v>
      </c>
      <c r="D289" s="37">
        <f t="shared" si="23"/>
        <v>5.1812488138166639</v>
      </c>
      <c r="E289" s="29"/>
      <c r="F289" s="2">
        <v>288</v>
      </c>
      <c r="G289" s="3" t="s">
        <v>1655</v>
      </c>
      <c r="H289" s="2">
        <v>289</v>
      </c>
      <c r="I289" s="37">
        <f t="shared" si="24"/>
        <v>6.1437074829931975</v>
      </c>
      <c r="J289" s="28"/>
      <c r="K289" s="2">
        <v>288</v>
      </c>
      <c r="L289" s="3" t="s">
        <v>1001</v>
      </c>
      <c r="M289" s="2">
        <v>256</v>
      </c>
      <c r="N289" s="37">
        <f t="shared" si="25"/>
        <v>5</v>
      </c>
      <c r="O289" s="28"/>
      <c r="P289" s="2">
        <v>288</v>
      </c>
      <c r="Q289" s="3" t="s">
        <v>2229</v>
      </c>
      <c r="R289" s="2">
        <v>227</v>
      </c>
      <c r="S289" s="37">
        <f t="shared" si="26"/>
        <v>4.43359375</v>
      </c>
      <c r="T289" s="28"/>
      <c r="U289" s="2">
        <v>288</v>
      </c>
      <c r="V289" s="3" t="s">
        <v>276</v>
      </c>
      <c r="W289" s="2">
        <v>107</v>
      </c>
      <c r="X289" s="37">
        <f t="shared" si="27"/>
        <v>2.3883928571428568</v>
      </c>
      <c r="Y289" s="28"/>
    </row>
    <row r="290" spans="1:25" x14ac:dyDescent="0.2">
      <c r="A290" s="2">
        <v>289</v>
      </c>
      <c r="B290" s="3" t="s">
        <v>2398</v>
      </c>
      <c r="C290" s="2">
        <v>267</v>
      </c>
      <c r="D290" s="37">
        <f t="shared" si="23"/>
        <v>5.0673752135130004</v>
      </c>
      <c r="E290" s="29"/>
      <c r="F290" s="2">
        <v>289</v>
      </c>
      <c r="G290" s="3" t="s">
        <v>2297</v>
      </c>
      <c r="H290" s="2">
        <v>287</v>
      </c>
      <c r="I290" s="37">
        <f t="shared" si="24"/>
        <v>6.1011904761904763</v>
      </c>
      <c r="J290" s="28"/>
      <c r="K290" s="2">
        <v>289</v>
      </c>
      <c r="L290" s="3" t="s">
        <v>396</v>
      </c>
      <c r="M290" s="2">
        <v>256</v>
      </c>
      <c r="N290" s="37">
        <f t="shared" si="25"/>
        <v>5</v>
      </c>
      <c r="O290" s="28"/>
      <c r="P290" s="2">
        <v>289</v>
      </c>
      <c r="Q290" s="3" t="s">
        <v>2645</v>
      </c>
      <c r="R290" s="2">
        <v>227</v>
      </c>
      <c r="S290" s="37">
        <f t="shared" si="26"/>
        <v>4.43359375</v>
      </c>
      <c r="T290" s="28"/>
      <c r="U290" s="2">
        <v>289</v>
      </c>
      <c r="V290" s="3" t="s">
        <v>1749</v>
      </c>
      <c r="W290" s="2">
        <v>105</v>
      </c>
      <c r="X290" s="37">
        <f t="shared" si="27"/>
        <v>2.34375</v>
      </c>
      <c r="Y290" s="28"/>
    </row>
    <row r="291" spans="1:25" x14ac:dyDescent="0.2">
      <c r="A291" s="2">
        <v>290</v>
      </c>
      <c r="B291" s="24" t="s">
        <v>2902</v>
      </c>
      <c r="C291" s="2">
        <v>267</v>
      </c>
      <c r="D291" s="37">
        <f t="shared" si="23"/>
        <v>5.0673752135130004</v>
      </c>
      <c r="E291" s="29"/>
      <c r="F291" s="2">
        <v>290</v>
      </c>
      <c r="G291" s="3" t="s">
        <v>474</v>
      </c>
      <c r="H291" s="2">
        <v>286</v>
      </c>
      <c r="I291" s="37">
        <f t="shared" si="24"/>
        <v>6.0799319727891152</v>
      </c>
      <c r="J291" s="28"/>
      <c r="K291" s="2">
        <v>290</v>
      </c>
      <c r="L291" s="3" t="s">
        <v>125</v>
      </c>
      <c r="M291" s="2">
        <v>256</v>
      </c>
      <c r="N291" s="37">
        <f t="shared" si="25"/>
        <v>5</v>
      </c>
      <c r="O291" s="28"/>
      <c r="P291" s="2">
        <v>290</v>
      </c>
      <c r="Q291" s="3" t="s">
        <v>2149</v>
      </c>
      <c r="R291" s="2">
        <v>225</v>
      </c>
      <c r="S291" s="37">
        <f t="shared" si="26"/>
        <v>4.39453125</v>
      </c>
      <c r="T291" s="28"/>
      <c r="U291" s="2">
        <v>290</v>
      </c>
      <c r="V291" s="3" t="s">
        <v>290</v>
      </c>
      <c r="W291" s="2">
        <v>105</v>
      </c>
      <c r="X291" s="37">
        <f t="shared" si="27"/>
        <v>2.34375</v>
      </c>
      <c r="Y291" s="28"/>
    </row>
    <row r="292" spans="1:25" x14ac:dyDescent="0.2">
      <c r="A292" s="2">
        <v>291</v>
      </c>
      <c r="B292" s="3" t="s">
        <v>2223</v>
      </c>
      <c r="C292" s="2">
        <v>266</v>
      </c>
      <c r="D292" s="37">
        <f t="shared" si="23"/>
        <v>5.0483962801290572</v>
      </c>
      <c r="E292" s="29"/>
      <c r="F292" s="2">
        <v>291</v>
      </c>
      <c r="G292" s="3" t="s">
        <v>2598</v>
      </c>
      <c r="H292" s="2">
        <v>285</v>
      </c>
      <c r="I292" s="37">
        <f t="shared" si="24"/>
        <v>6.0586734693877551</v>
      </c>
      <c r="J292" s="28"/>
      <c r="K292" s="2">
        <v>291</v>
      </c>
      <c r="L292" s="3" t="s">
        <v>1360</v>
      </c>
      <c r="M292" s="2">
        <v>252</v>
      </c>
      <c r="N292" s="37">
        <f t="shared" si="25"/>
        <v>4.921875</v>
      </c>
      <c r="O292" s="28"/>
      <c r="P292" s="2">
        <v>291</v>
      </c>
      <c r="Q292" s="3" t="s">
        <v>316</v>
      </c>
      <c r="R292" s="2">
        <v>223</v>
      </c>
      <c r="S292" s="37">
        <f t="shared" si="26"/>
        <v>4.35546875</v>
      </c>
      <c r="T292" s="28"/>
      <c r="U292" s="2">
        <v>291</v>
      </c>
      <c r="V292" s="3" t="s">
        <v>4012</v>
      </c>
      <c r="W292" s="2">
        <v>105</v>
      </c>
      <c r="X292" s="37">
        <f t="shared" si="27"/>
        <v>2.34375</v>
      </c>
      <c r="Y292" s="28"/>
    </row>
    <row r="293" spans="1:25" x14ac:dyDescent="0.2">
      <c r="A293" s="2">
        <v>292</v>
      </c>
      <c r="B293" s="3" t="s">
        <v>1681</v>
      </c>
      <c r="C293" s="2">
        <v>265</v>
      </c>
      <c r="D293" s="37">
        <f t="shared" si="23"/>
        <v>5.0294173467451131</v>
      </c>
      <c r="E293" s="29"/>
      <c r="F293" s="2">
        <v>292</v>
      </c>
      <c r="G293" s="3" t="s">
        <v>737</v>
      </c>
      <c r="H293" s="2">
        <v>284</v>
      </c>
      <c r="I293" s="37">
        <f t="shared" si="24"/>
        <v>6.037414965986394</v>
      </c>
      <c r="J293" s="28"/>
      <c r="K293" s="2">
        <v>292</v>
      </c>
      <c r="L293" s="3" t="s">
        <v>1407</v>
      </c>
      <c r="M293" s="2">
        <v>246</v>
      </c>
      <c r="N293" s="37">
        <f t="shared" si="25"/>
        <v>4.8046875</v>
      </c>
      <c r="O293" s="28"/>
      <c r="P293" s="2">
        <v>292</v>
      </c>
      <c r="Q293" s="3" t="s">
        <v>2063</v>
      </c>
      <c r="R293" s="2">
        <v>220</v>
      </c>
      <c r="S293" s="37">
        <f t="shared" si="26"/>
        <v>4.296875</v>
      </c>
      <c r="T293" s="28"/>
      <c r="U293" s="2">
        <v>292</v>
      </c>
      <c r="V293" s="69" t="s">
        <v>3897</v>
      </c>
      <c r="W293" s="2">
        <v>104</v>
      </c>
      <c r="X293" s="37">
        <f t="shared" si="27"/>
        <v>2.3214285714285716</v>
      </c>
      <c r="Y293" s="28"/>
    </row>
    <row r="294" spans="1:25" x14ac:dyDescent="0.2">
      <c r="A294" s="2">
        <v>293</v>
      </c>
      <c r="B294" s="3" t="s">
        <v>2000</v>
      </c>
      <c r="C294" s="2">
        <v>263</v>
      </c>
      <c r="D294" s="37">
        <f t="shared" si="23"/>
        <v>4.9914594799772258</v>
      </c>
      <c r="E294" s="29"/>
      <c r="F294" s="2">
        <v>293</v>
      </c>
      <c r="G294" s="3" t="s">
        <v>979</v>
      </c>
      <c r="H294" s="2">
        <v>282</v>
      </c>
      <c r="I294" s="37">
        <f t="shared" si="24"/>
        <v>5.9948979591836729</v>
      </c>
      <c r="J294" s="28"/>
      <c r="K294" s="2">
        <v>293</v>
      </c>
      <c r="L294" s="3" t="s">
        <v>1662</v>
      </c>
      <c r="M294" s="2">
        <v>237</v>
      </c>
      <c r="N294" s="37">
        <f t="shared" si="25"/>
        <v>4.62890625</v>
      </c>
      <c r="O294" s="28"/>
      <c r="P294" s="2">
        <v>293</v>
      </c>
      <c r="Q294" s="3" t="s">
        <v>1465</v>
      </c>
      <c r="R294" s="2">
        <v>219</v>
      </c>
      <c r="S294" s="37">
        <f t="shared" si="26"/>
        <v>4.27734375</v>
      </c>
      <c r="T294" s="28"/>
      <c r="U294" s="2">
        <v>293</v>
      </c>
      <c r="V294" s="3" t="s">
        <v>1519</v>
      </c>
      <c r="W294" s="2">
        <v>104</v>
      </c>
      <c r="X294" s="37">
        <f t="shared" si="27"/>
        <v>2.3214285714285716</v>
      </c>
      <c r="Y294" s="28"/>
    </row>
    <row r="295" spans="1:25" x14ac:dyDescent="0.2">
      <c r="A295" s="2">
        <v>294</v>
      </c>
      <c r="B295" s="24" t="s">
        <v>3105</v>
      </c>
      <c r="C295" s="2">
        <v>262</v>
      </c>
      <c r="D295" s="37">
        <f t="shared" si="23"/>
        <v>4.9724805465932818</v>
      </c>
      <c r="E295" s="29"/>
      <c r="F295" s="2">
        <v>294</v>
      </c>
      <c r="G295" s="3" t="s">
        <v>195</v>
      </c>
      <c r="H295" s="2">
        <v>281</v>
      </c>
      <c r="I295" s="37">
        <f t="shared" si="24"/>
        <v>5.9736394557823127</v>
      </c>
      <c r="J295" s="28"/>
      <c r="K295" s="2">
        <v>294</v>
      </c>
      <c r="L295" s="3" t="s">
        <v>1401</v>
      </c>
      <c r="M295" s="2">
        <v>236</v>
      </c>
      <c r="N295" s="37">
        <f t="shared" si="25"/>
        <v>4.609375</v>
      </c>
      <c r="O295" s="28"/>
      <c r="P295" s="2">
        <v>294</v>
      </c>
      <c r="Q295" s="3" t="s">
        <v>2250</v>
      </c>
      <c r="R295" s="2">
        <v>219</v>
      </c>
      <c r="S295" s="37">
        <f t="shared" si="26"/>
        <v>4.27734375</v>
      </c>
      <c r="T295" s="28"/>
      <c r="U295" s="2">
        <v>294</v>
      </c>
      <c r="V295" s="3" t="s">
        <v>268</v>
      </c>
      <c r="W295" s="2">
        <v>103</v>
      </c>
      <c r="X295" s="37">
        <f t="shared" si="27"/>
        <v>2.2991071428571432</v>
      </c>
      <c r="Y295" s="28"/>
    </row>
    <row r="296" spans="1:25" x14ac:dyDescent="0.2">
      <c r="A296" s="2">
        <v>295</v>
      </c>
      <c r="B296" s="3" t="s">
        <v>2307</v>
      </c>
      <c r="C296" s="2">
        <v>262</v>
      </c>
      <c r="D296" s="37">
        <f t="shared" si="23"/>
        <v>4.9724805465932818</v>
      </c>
      <c r="E296" s="29"/>
      <c r="F296" s="2">
        <v>295</v>
      </c>
      <c r="G296" s="3" t="s">
        <v>744</v>
      </c>
      <c r="H296" s="2">
        <v>278</v>
      </c>
      <c r="I296" s="37">
        <f t="shared" si="24"/>
        <v>5.9098639455782314</v>
      </c>
      <c r="J296" s="28"/>
      <c r="K296" s="2">
        <v>295</v>
      </c>
      <c r="L296" s="3" t="s">
        <v>304</v>
      </c>
      <c r="M296" s="2">
        <v>236</v>
      </c>
      <c r="N296" s="37">
        <f t="shared" si="25"/>
        <v>4.609375</v>
      </c>
      <c r="O296" s="28"/>
      <c r="P296" s="2">
        <v>295</v>
      </c>
      <c r="Q296" s="3" t="s">
        <v>2459</v>
      </c>
      <c r="R296" s="2">
        <v>216</v>
      </c>
      <c r="S296" s="37">
        <f t="shared" si="26"/>
        <v>4.21875</v>
      </c>
      <c r="T296" s="28"/>
      <c r="U296" s="2">
        <v>295</v>
      </c>
      <c r="V296" s="3" t="s">
        <v>2284</v>
      </c>
      <c r="W296" s="2">
        <v>102</v>
      </c>
      <c r="X296" s="37">
        <f t="shared" si="27"/>
        <v>2.276785714285714</v>
      </c>
      <c r="Y296" s="28"/>
    </row>
    <row r="297" spans="1:25" x14ac:dyDescent="0.2">
      <c r="A297" s="2">
        <v>296</v>
      </c>
      <c r="B297" s="24" t="s">
        <v>2775</v>
      </c>
      <c r="C297" s="2">
        <v>261</v>
      </c>
      <c r="D297" s="37">
        <f t="shared" si="23"/>
        <v>4.9535016132093377</v>
      </c>
      <c r="E297" s="29"/>
      <c r="F297" s="2">
        <v>296</v>
      </c>
      <c r="G297" s="3" t="s">
        <v>1421</v>
      </c>
      <c r="H297" s="2">
        <v>276</v>
      </c>
      <c r="I297" s="37">
        <f t="shared" si="24"/>
        <v>5.8673469387755102</v>
      </c>
      <c r="J297" s="28"/>
      <c r="K297" s="2">
        <v>296</v>
      </c>
      <c r="L297" s="3" t="s">
        <v>844</v>
      </c>
      <c r="M297" s="2">
        <v>235</v>
      </c>
      <c r="N297" s="37">
        <f t="shared" si="25"/>
        <v>4.58984375</v>
      </c>
      <c r="O297" s="28"/>
      <c r="P297" s="2">
        <v>296</v>
      </c>
      <c r="Q297" s="3" t="s">
        <v>1908</v>
      </c>
      <c r="R297" s="2">
        <v>214</v>
      </c>
      <c r="S297" s="37">
        <f t="shared" si="26"/>
        <v>4.1796875</v>
      </c>
      <c r="T297" s="28"/>
      <c r="U297" s="2">
        <v>296</v>
      </c>
      <c r="V297" s="69" t="s">
        <v>1112</v>
      </c>
      <c r="W297" s="2">
        <v>100</v>
      </c>
      <c r="X297" s="37">
        <f t="shared" si="27"/>
        <v>2.2321428571428572</v>
      </c>
      <c r="Y297" s="28"/>
    </row>
    <row r="298" spans="1:25" x14ac:dyDescent="0.2">
      <c r="A298" s="2">
        <v>297</v>
      </c>
      <c r="B298" s="24" t="s">
        <v>2999</v>
      </c>
      <c r="C298" s="2">
        <v>260</v>
      </c>
      <c r="D298" s="37">
        <f t="shared" si="23"/>
        <v>4.9345226798253936</v>
      </c>
      <c r="E298" s="29"/>
      <c r="F298" s="2">
        <v>297</v>
      </c>
      <c r="G298" s="3" t="s">
        <v>1657</v>
      </c>
      <c r="H298" s="2">
        <v>275</v>
      </c>
      <c r="I298" s="37">
        <f t="shared" si="24"/>
        <v>5.84608843537415</v>
      </c>
      <c r="J298" s="28"/>
      <c r="K298" s="2">
        <v>297</v>
      </c>
      <c r="L298" s="3" t="s">
        <v>1057</v>
      </c>
      <c r="M298" s="2">
        <v>232</v>
      </c>
      <c r="N298" s="37">
        <f t="shared" si="25"/>
        <v>4.53125</v>
      </c>
      <c r="O298" s="28"/>
      <c r="P298" s="2">
        <v>297</v>
      </c>
      <c r="Q298" s="3" t="s">
        <v>2067</v>
      </c>
      <c r="R298" s="2">
        <v>214</v>
      </c>
      <c r="S298" s="37">
        <f t="shared" si="26"/>
        <v>4.1796875</v>
      </c>
      <c r="T298" s="28"/>
      <c r="U298" s="2">
        <v>297</v>
      </c>
      <c r="V298" s="69" t="s">
        <v>3858</v>
      </c>
      <c r="W298" s="2">
        <v>99</v>
      </c>
      <c r="X298" s="37">
        <f t="shared" si="27"/>
        <v>2.2098214285714288</v>
      </c>
      <c r="Y298" s="28"/>
    </row>
    <row r="299" spans="1:25" x14ac:dyDescent="0.2">
      <c r="A299" s="2">
        <v>298</v>
      </c>
      <c r="B299" s="3" t="s">
        <v>2143</v>
      </c>
      <c r="C299" s="2">
        <v>259</v>
      </c>
      <c r="D299" s="37">
        <f t="shared" si="23"/>
        <v>4.9155437464414504</v>
      </c>
      <c r="E299" s="29"/>
      <c r="F299" s="2">
        <v>298</v>
      </c>
      <c r="G299" s="3" t="s">
        <v>1847</v>
      </c>
      <c r="H299" s="2">
        <v>274</v>
      </c>
      <c r="I299" s="37">
        <f t="shared" si="24"/>
        <v>5.824829931972789</v>
      </c>
      <c r="J299" s="28"/>
      <c r="K299" s="2">
        <v>298</v>
      </c>
      <c r="L299" s="3" t="s">
        <v>859</v>
      </c>
      <c r="M299" s="2">
        <v>231</v>
      </c>
      <c r="N299" s="37">
        <f t="shared" si="25"/>
        <v>4.51171875</v>
      </c>
      <c r="O299" s="28"/>
      <c r="P299" s="2">
        <v>298</v>
      </c>
      <c r="Q299" s="3" t="s">
        <v>1246</v>
      </c>
      <c r="R299" s="2">
        <v>212</v>
      </c>
      <c r="S299" s="37">
        <f t="shared" si="26"/>
        <v>4.140625</v>
      </c>
      <c r="T299" s="28"/>
      <c r="U299" s="2">
        <v>298</v>
      </c>
      <c r="V299" s="3" t="s">
        <v>2741</v>
      </c>
      <c r="W299" s="2">
        <v>96</v>
      </c>
      <c r="X299" s="37">
        <f t="shared" si="27"/>
        <v>2.1428571428571428</v>
      </c>
      <c r="Y299" s="28"/>
    </row>
    <row r="300" spans="1:25" x14ac:dyDescent="0.2">
      <c r="A300" s="2">
        <v>299</v>
      </c>
      <c r="B300" s="3" t="s">
        <v>1967</v>
      </c>
      <c r="C300" s="2">
        <v>258</v>
      </c>
      <c r="D300" s="37">
        <f t="shared" si="23"/>
        <v>4.8965648130575063</v>
      </c>
      <c r="E300" s="29"/>
      <c r="F300" s="2">
        <v>299</v>
      </c>
      <c r="G300" s="3" t="s">
        <v>2488</v>
      </c>
      <c r="H300" s="2">
        <v>270</v>
      </c>
      <c r="I300" s="37">
        <f t="shared" si="24"/>
        <v>5.7397959183673475</v>
      </c>
      <c r="J300" s="28"/>
      <c r="K300" s="2">
        <v>299</v>
      </c>
      <c r="L300" s="3" t="s">
        <v>726</v>
      </c>
      <c r="M300" s="2">
        <v>228</v>
      </c>
      <c r="N300" s="37">
        <f t="shared" si="25"/>
        <v>4.453125</v>
      </c>
      <c r="O300" s="28"/>
      <c r="P300" s="2">
        <v>299</v>
      </c>
      <c r="Q300" s="3" t="s">
        <v>2278</v>
      </c>
      <c r="R300" s="2">
        <v>212</v>
      </c>
      <c r="S300" s="37">
        <f t="shared" si="26"/>
        <v>4.140625</v>
      </c>
      <c r="T300" s="28"/>
      <c r="U300" s="2">
        <v>299</v>
      </c>
      <c r="V300" s="3" t="s">
        <v>2158</v>
      </c>
      <c r="W300" s="2">
        <v>95</v>
      </c>
      <c r="X300" s="37">
        <f t="shared" si="27"/>
        <v>2.1205357142857144</v>
      </c>
      <c r="Y300" s="28"/>
    </row>
    <row r="301" spans="1:25" x14ac:dyDescent="0.2">
      <c r="A301" s="2">
        <v>300</v>
      </c>
      <c r="B301" s="24" t="s">
        <v>3073</v>
      </c>
      <c r="C301" s="2">
        <v>253</v>
      </c>
      <c r="D301" s="37">
        <f t="shared" si="23"/>
        <v>4.8016701461377869</v>
      </c>
      <c r="E301" s="29"/>
      <c r="F301" s="2">
        <v>300</v>
      </c>
      <c r="G301" s="3" t="s">
        <v>1170</v>
      </c>
      <c r="H301" s="2">
        <v>269</v>
      </c>
      <c r="I301" s="37">
        <f t="shared" si="24"/>
        <v>5.7185374149659864</v>
      </c>
      <c r="J301" s="28"/>
      <c r="K301" s="2">
        <v>300</v>
      </c>
      <c r="L301" s="3" t="s">
        <v>968</v>
      </c>
      <c r="M301" s="2">
        <v>228</v>
      </c>
      <c r="N301" s="37">
        <f t="shared" si="25"/>
        <v>4.453125</v>
      </c>
      <c r="O301" s="28"/>
      <c r="P301" s="2">
        <v>300</v>
      </c>
      <c r="Q301" s="3" t="s">
        <v>75</v>
      </c>
      <c r="R301" s="2">
        <v>212</v>
      </c>
      <c r="S301" s="37">
        <f t="shared" si="26"/>
        <v>4.140625</v>
      </c>
      <c r="T301" s="28"/>
      <c r="U301" s="2">
        <v>300</v>
      </c>
      <c r="V301" s="24" t="s">
        <v>4064</v>
      </c>
      <c r="W301" s="2">
        <v>94</v>
      </c>
      <c r="X301" s="37">
        <f t="shared" si="27"/>
        <v>2.0982142857142856</v>
      </c>
      <c r="Y301" s="28"/>
    </row>
    <row r="302" spans="1:25" x14ac:dyDescent="0.2">
      <c r="A302" s="2">
        <v>301</v>
      </c>
      <c r="B302" s="24" t="s">
        <v>3014</v>
      </c>
      <c r="C302" s="2">
        <v>252</v>
      </c>
      <c r="D302" s="37">
        <f t="shared" si="23"/>
        <v>4.7826912127538437</v>
      </c>
      <c r="E302" s="29"/>
      <c r="F302" s="2">
        <v>301</v>
      </c>
      <c r="G302" s="3" t="s">
        <v>1084</v>
      </c>
      <c r="H302" s="2">
        <v>269</v>
      </c>
      <c r="I302" s="37">
        <f t="shared" si="24"/>
        <v>5.7185374149659864</v>
      </c>
      <c r="J302" s="28"/>
      <c r="K302" s="2">
        <v>301</v>
      </c>
      <c r="L302" s="3" t="s">
        <v>1351</v>
      </c>
      <c r="M302" s="2">
        <v>227</v>
      </c>
      <c r="N302" s="37">
        <f t="shared" si="25"/>
        <v>4.43359375</v>
      </c>
      <c r="O302" s="28"/>
      <c r="P302" s="2">
        <v>301</v>
      </c>
      <c r="Q302" s="3" t="s">
        <v>1477</v>
      </c>
      <c r="R302" s="2">
        <v>211</v>
      </c>
      <c r="S302" s="37">
        <f t="shared" si="26"/>
        <v>4.12109375</v>
      </c>
      <c r="T302" s="28"/>
      <c r="U302" s="2">
        <v>301</v>
      </c>
      <c r="V302" s="3" t="s">
        <v>2105</v>
      </c>
      <c r="W302" s="2">
        <v>94</v>
      </c>
      <c r="X302" s="37">
        <f t="shared" si="27"/>
        <v>2.0982142857142856</v>
      </c>
      <c r="Y302" s="28"/>
    </row>
    <row r="303" spans="1:25" x14ac:dyDescent="0.2">
      <c r="A303" s="2">
        <v>302</v>
      </c>
      <c r="B303" s="3" t="s">
        <v>1801</v>
      </c>
      <c r="C303" s="2">
        <v>250</v>
      </c>
      <c r="D303" s="37">
        <f t="shared" si="23"/>
        <v>4.7447333459859555</v>
      </c>
      <c r="E303" s="29"/>
      <c r="F303" s="2">
        <v>302</v>
      </c>
      <c r="G303" s="3" t="s">
        <v>2491</v>
      </c>
      <c r="H303" s="2">
        <v>269</v>
      </c>
      <c r="I303" s="37">
        <f t="shared" si="24"/>
        <v>5.7185374149659864</v>
      </c>
      <c r="J303" s="28"/>
      <c r="K303" s="2">
        <v>302</v>
      </c>
      <c r="L303" s="3" t="s">
        <v>717</v>
      </c>
      <c r="M303" s="2">
        <v>221</v>
      </c>
      <c r="N303" s="37">
        <f t="shared" si="25"/>
        <v>4.31640625</v>
      </c>
      <c r="O303" s="28"/>
      <c r="P303" s="2">
        <v>302</v>
      </c>
      <c r="Q303" s="3" t="s">
        <v>2228</v>
      </c>
      <c r="R303" s="2">
        <v>211</v>
      </c>
      <c r="S303" s="37">
        <f t="shared" si="26"/>
        <v>4.12109375</v>
      </c>
      <c r="T303" s="28"/>
      <c r="U303" s="2">
        <v>302</v>
      </c>
      <c r="V303" s="69" t="s">
        <v>4015</v>
      </c>
      <c r="W303" s="2">
        <v>93</v>
      </c>
      <c r="X303" s="37">
        <f t="shared" si="27"/>
        <v>2.0758928571428572</v>
      </c>
      <c r="Y303" s="28"/>
    </row>
    <row r="304" spans="1:25" x14ac:dyDescent="0.2">
      <c r="A304" s="2">
        <v>303</v>
      </c>
      <c r="B304" s="24" t="s">
        <v>3107</v>
      </c>
      <c r="C304" s="2">
        <v>250</v>
      </c>
      <c r="D304" s="37">
        <f t="shared" si="23"/>
        <v>4.7447333459859555</v>
      </c>
      <c r="E304" s="29"/>
      <c r="F304" s="2">
        <v>303</v>
      </c>
      <c r="G304" s="3" t="s">
        <v>772</v>
      </c>
      <c r="H304" s="2">
        <v>268</v>
      </c>
      <c r="I304" s="37">
        <f t="shared" si="24"/>
        <v>5.6972789115646263</v>
      </c>
      <c r="J304" s="28"/>
      <c r="K304" s="2">
        <v>303</v>
      </c>
      <c r="L304" s="3" t="s">
        <v>282</v>
      </c>
      <c r="M304" s="2">
        <v>220</v>
      </c>
      <c r="N304" s="37">
        <f t="shared" si="25"/>
        <v>4.296875</v>
      </c>
      <c r="O304" s="28"/>
      <c r="P304" s="2">
        <v>303</v>
      </c>
      <c r="Q304" s="3" t="s">
        <v>1228</v>
      </c>
      <c r="R304" s="2">
        <v>210</v>
      </c>
      <c r="S304" s="37">
        <f t="shared" si="26"/>
        <v>4.1015625</v>
      </c>
      <c r="T304" s="28"/>
      <c r="U304" s="2">
        <v>303</v>
      </c>
      <c r="V304" s="3" t="s">
        <v>2334</v>
      </c>
      <c r="W304" s="2">
        <v>93</v>
      </c>
      <c r="X304" s="37">
        <f t="shared" si="27"/>
        <v>2.0758928571428572</v>
      </c>
      <c r="Y304" s="28"/>
    </row>
    <row r="305" spans="1:25" x14ac:dyDescent="0.2">
      <c r="A305" s="2">
        <v>304</v>
      </c>
      <c r="B305" s="24" t="s">
        <v>2810</v>
      </c>
      <c r="C305" s="2">
        <v>247</v>
      </c>
      <c r="D305" s="37">
        <f t="shared" si="23"/>
        <v>4.6877965458341242</v>
      </c>
      <c r="E305" s="29"/>
      <c r="F305" s="2">
        <v>304</v>
      </c>
      <c r="G305" s="24" t="s">
        <v>2353</v>
      </c>
      <c r="H305" s="2">
        <v>255</v>
      </c>
      <c r="I305" s="37">
        <f t="shared" si="24"/>
        <v>5.420918367346939</v>
      </c>
      <c r="J305" s="28"/>
      <c r="K305" s="2">
        <v>304</v>
      </c>
      <c r="L305" s="3" t="s">
        <v>1158</v>
      </c>
      <c r="M305" s="2">
        <v>218</v>
      </c>
      <c r="N305" s="37">
        <f t="shared" si="25"/>
        <v>4.2578125</v>
      </c>
      <c r="O305" s="28"/>
      <c r="P305" s="2">
        <v>304</v>
      </c>
      <c r="Q305" s="3" t="s">
        <v>233</v>
      </c>
      <c r="R305" s="2">
        <v>210</v>
      </c>
      <c r="S305" s="37">
        <f t="shared" si="26"/>
        <v>4.1015625</v>
      </c>
      <c r="T305" s="28"/>
      <c r="U305" s="2">
        <v>304</v>
      </c>
      <c r="V305" s="24" t="s">
        <v>3330</v>
      </c>
      <c r="W305" s="2">
        <v>91</v>
      </c>
      <c r="X305" s="37">
        <f t="shared" si="27"/>
        <v>2.03125</v>
      </c>
      <c r="Y305" s="28"/>
    </row>
    <row r="306" spans="1:25" x14ac:dyDescent="0.2">
      <c r="A306" s="30">
        <v>305</v>
      </c>
      <c r="B306" s="3" t="s">
        <v>406</v>
      </c>
      <c r="C306" s="2">
        <v>246</v>
      </c>
      <c r="D306" s="37">
        <f t="shared" si="23"/>
        <v>4.6688176124501801</v>
      </c>
      <c r="E306" s="29"/>
      <c r="F306" s="2">
        <v>305</v>
      </c>
      <c r="G306" s="3" t="s">
        <v>806</v>
      </c>
      <c r="H306" s="2">
        <v>254</v>
      </c>
      <c r="I306" s="37">
        <f t="shared" si="24"/>
        <v>5.399659863945578</v>
      </c>
      <c r="J306" s="28"/>
      <c r="K306" s="2">
        <v>305</v>
      </c>
      <c r="L306" s="3" t="s">
        <v>1422</v>
      </c>
      <c r="M306" s="2">
        <v>218</v>
      </c>
      <c r="N306" s="37">
        <f t="shared" si="25"/>
        <v>4.2578125</v>
      </c>
      <c r="O306" s="28"/>
      <c r="P306" s="2">
        <v>305</v>
      </c>
      <c r="Q306" s="3" t="s">
        <v>267</v>
      </c>
      <c r="R306" s="2">
        <v>208</v>
      </c>
      <c r="S306" s="37">
        <f t="shared" si="26"/>
        <v>4.0625</v>
      </c>
      <c r="T306" s="28"/>
      <c r="U306" s="2">
        <v>305</v>
      </c>
      <c r="V306" s="24" t="s">
        <v>1333</v>
      </c>
      <c r="W306" s="2">
        <v>89</v>
      </c>
      <c r="X306" s="37">
        <f t="shared" si="27"/>
        <v>1.9866071428571428</v>
      </c>
      <c r="Y306" s="28"/>
    </row>
    <row r="307" spans="1:25" x14ac:dyDescent="0.2">
      <c r="A307" s="2">
        <v>306</v>
      </c>
      <c r="B307" s="24" t="s">
        <v>2938</v>
      </c>
      <c r="C307" s="2">
        <v>246</v>
      </c>
      <c r="D307" s="37">
        <f t="shared" si="23"/>
        <v>4.6688176124501801</v>
      </c>
      <c r="E307" s="29"/>
      <c r="F307" s="2">
        <v>306</v>
      </c>
      <c r="G307" s="3" t="s">
        <v>2484</v>
      </c>
      <c r="H307" s="2">
        <v>253</v>
      </c>
      <c r="I307" s="37">
        <f t="shared" si="24"/>
        <v>5.3784013605442178</v>
      </c>
      <c r="J307" s="28"/>
      <c r="K307" s="2">
        <v>306</v>
      </c>
      <c r="L307" s="3" t="s">
        <v>678</v>
      </c>
      <c r="M307" s="2">
        <v>216</v>
      </c>
      <c r="N307" s="37">
        <f t="shared" si="25"/>
        <v>4.21875</v>
      </c>
      <c r="O307" s="28"/>
      <c r="P307" s="2">
        <v>306</v>
      </c>
      <c r="Q307" s="3" t="s">
        <v>1261</v>
      </c>
      <c r="R307" s="2">
        <v>204</v>
      </c>
      <c r="S307" s="37">
        <f t="shared" si="26"/>
        <v>3.9843749999999996</v>
      </c>
      <c r="T307" s="28"/>
      <c r="U307" s="2">
        <v>306</v>
      </c>
      <c r="V307" s="24" t="s">
        <v>2964</v>
      </c>
      <c r="W307" s="2">
        <v>89</v>
      </c>
      <c r="X307" s="37">
        <f t="shared" si="27"/>
        <v>1.9866071428571428</v>
      </c>
      <c r="Y307" s="28"/>
    </row>
    <row r="308" spans="1:25" x14ac:dyDescent="0.2">
      <c r="A308" s="2">
        <v>307</v>
      </c>
      <c r="B308" s="3" t="s">
        <v>480</v>
      </c>
      <c r="C308" s="2">
        <v>245</v>
      </c>
      <c r="D308" s="37">
        <f t="shared" si="23"/>
        <v>4.6498386790662369</v>
      </c>
      <c r="E308" s="29"/>
      <c r="F308" s="2">
        <v>307</v>
      </c>
      <c r="G308" s="3" t="s">
        <v>936</v>
      </c>
      <c r="H308" s="2">
        <v>253</v>
      </c>
      <c r="I308" s="37">
        <f t="shared" si="24"/>
        <v>5.3784013605442178</v>
      </c>
      <c r="J308" s="28"/>
      <c r="K308" s="2">
        <v>307</v>
      </c>
      <c r="L308" s="3" t="s">
        <v>2734</v>
      </c>
      <c r="M308" s="2">
        <v>213</v>
      </c>
      <c r="N308" s="37">
        <f t="shared" si="25"/>
        <v>4.16015625</v>
      </c>
      <c r="O308" s="28"/>
      <c r="P308" s="2">
        <v>307</v>
      </c>
      <c r="Q308" s="3" t="s">
        <v>157</v>
      </c>
      <c r="R308" s="2">
        <v>202</v>
      </c>
      <c r="S308" s="37">
        <f t="shared" si="26"/>
        <v>3.9453125</v>
      </c>
      <c r="T308" s="28"/>
      <c r="U308" s="2">
        <v>307</v>
      </c>
      <c r="V308" s="69" t="s">
        <v>3818</v>
      </c>
      <c r="W308" s="2">
        <v>88</v>
      </c>
      <c r="X308" s="37">
        <f t="shared" si="27"/>
        <v>1.9642857142857142</v>
      </c>
      <c r="Y308" s="28"/>
    </row>
    <row r="309" spans="1:25" x14ac:dyDescent="0.2">
      <c r="A309" s="2">
        <v>308</v>
      </c>
      <c r="B309" s="24" t="s">
        <v>2869</v>
      </c>
      <c r="C309" s="2">
        <v>245</v>
      </c>
      <c r="D309" s="37">
        <f t="shared" si="23"/>
        <v>4.6498386790662369</v>
      </c>
      <c r="E309" s="29"/>
      <c r="F309" s="2">
        <v>308</v>
      </c>
      <c r="G309" s="3" t="s">
        <v>441</v>
      </c>
      <c r="H309" s="2">
        <v>251</v>
      </c>
      <c r="I309" s="37">
        <f t="shared" si="24"/>
        <v>5.3358843537414966</v>
      </c>
      <c r="J309" s="28"/>
      <c r="K309" s="2">
        <v>308</v>
      </c>
      <c r="L309" s="3" t="s">
        <v>738</v>
      </c>
      <c r="M309" s="2">
        <v>211</v>
      </c>
      <c r="N309" s="37">
        <f t="shared" si="25"/>
        <v>4.12109375</v>
      </c>
      <c r="O309" s="28"/>
      <c r="P309" s="2">
        <v>308</v>
      </c>
      <c r="Q309" s="3" t="s">
        <v>396</v>
      </c>
      <c r="R309" s="2">
        <v>197</v>
      </c>
      <c r="S309" s="37">
        <f t="shared" si="26"/>
        <v>3.84765625</v>
      </c>
      <c r="T309" s="28"/>
      <c r="U309" s="2">
        <v>308</v>
      </c>
      <c r="V309" s="3" t="s">
        <v>95</v>
      </c>
      <c r="W309" s="2">
        <v>88</v>
      </c>
      <c r="X309" s="37">
        <f t="shared" si="27"/>
        <v>1.9642857142857142</v>
      </c>
      <c r="Y309" s="28"/>
    </row>
    <row r="310" spans="1:25" x14ac:dyDescent="0.2">
      <c r="A310" s="2">
        <v>309</v>
      </c>
      <c r="B310" s="3" t="s">
        <v>892</v>
      </c>
      <c r="C310" s="2">
        <v>245</v>
      </c>
      <c r="D310" s="37">
        <f t="shared" si="23"/>
        <v>4.6498386790662369</v>
      </c>
      <c r="E310" s="29"/>
      <c r="F310" s="2">
        <v>309</v>
      </c>
      <c r="G310" s="3" t="s">
        <v>2302</v>
      </c>
      <c r="H310" s="2">
        <v>250</v>
      </c>
      <c r="I310" s="37">
        <f t="shared" si="24"/>
        <v>5.3146258503401356</v>
      </c>
      <c r="J310" s="28"/>
      <c r="K310" s="2">
        <v>309</v>
      </c>
      <c r="L310" s="3" t="s">
        <v>1147</v>
      </c>
      <c r="M310" s="2">
        <v>211</v>
      </c>
      <c r="N310" s="37">
        <f t="shared" si="25"/>
        <v>4.12109375</v>
      </c>
      <c r="O310" s="28"/>
      <c r="P310" s="2">
        <v>309</v>
      </c>
      <c r="Q310" s="3" t="s">
        <v>2674</v>
      </c>
      <c r="R310" s="2">
        <v>195</v>
      </c>
      <c r="S310" s="37">
        <f t="shared" si="26"/>
        <v>3.80859375</v>
      </c>
      <c r="T310" s="28"/>
      <c r="U310" s="2">
        <v>309</v>
      </c>
      <c r="V310" s="69" t="s">
        <v>3924</v>
      </c>
      <c r="W310" s="2">
        <v>87</v>
      </c>
      <c r="X310" s="37">
        <f t="shared" si="27"/>
        <v>1.9419642857142858</v>
      </c>
      <c r="Y310" s="28"/>
    </row>
    <row r="311" spans="1:25" x14ac:dyDescent="0.2">
      <c r="A311" s="2">
        <v>310</v>
      </c>
      <c r="B311" s="3" t="s">
        <v>367</v>
      </c>
      <c r="C311" s="2">
        <v>243</v>
      </c>
      <c r="D311" s="37">
        <f t="shared" si="23"/>
        <v>4.6118808122983488</v>
      </c>
      <c r="E311" s="29"/>
      <c r="F311" s="2">
        <v>310</v>
      </c>
      <c r="G311" s="3" t="s">
        <v>676</v>
      </c>
      <c r="H311" s="2">
        <v>250</v>
      </c>
      <c r="I311" s="37">
        <f t="shared" si="24"/>
        <v>5.3146258503401356</v>
      </c>
      <c r="J311" s="28"/>
      <c r="K311" s="2">
        <v>310</v>
      </c>
      <c r="L311" s="3" t="s">
        <v>1668</v>
      </c>
      <c r="M311" s="2">
        <v>207</v>
      </c>
      <c r="N311" s="37">
        <f t="shared" si="25"/>
        <v>4.04296875</v>
      </c>
      <c r="O311" s="28"/>
      <c r="P311" s="2">
        <v>310</v>
      </c>
      <c r="Q311" s="3" t="s">
        <v>122</v>
      </c>
      <c r="R311" s="2">
        <v>194</v>
      </c>
      <c r="S311" s="37">
        <f t="shared" si="26"/>
        <v>3.7890624999999996</v>
      </c>
      <c r="T311" s="28"/>
      <c r="U311" s="2">
        <v>310</v>
      </c>
      <c r="V311" s="3" t="s">
        <v>3968</v>
      </c>
      <c r="W311" s="2">
        <v>87</v>
      </c>
      <c r="X311" s="37">
        <f t="shared" si="27"/>
        <v>1.9419642857142858</v>
      </c>
      <c r="Y311" s="28"/>
    </row>
    <row r="312" spans="1:25" x14ac:dyDescent="0.2">
      <c r="A312" s="2">
        <v>311</v>
      </c>
      <c r="B312" s="24" t="s">
        <v>2771</v>
      </c>
      <c r="C312" s="2">
        <v>235</v>
      </c>
      <c r="D312" s="37">
        <f t="shared" si="23"/>
        <v>4.4600493452267989</v>
      </c>
      <c r="E312" s="29"/>
      <c r="F312" s="2">
        <v>311</v>
      </c>
      <c r="G312" s="3" t="s">
        <v>1809</v>
      </c>
      <c r="H312" s="2">
        <v>249</v>
      </c>
      <c r="I312" s="37">
        <f t="shared" si="24"/>
        <v>5.2933673469387754</v>
      </c>
      <c r="J312" s="28"/>
      <c r="K312" s="2">
        <v>311</v>
      </c>
      <c r="L312" s="3" t="s">
        <v>350</v>
      </c>
      <c r="M312" s="2">
        <v>206</v>
      </c>
      <c r="N312" s="37">
        <f t="shared" si="25"/>
        <v>4.0234375</v>
      </c>
      <c r="O312" s="28"/>
      <c r="P312" s="2">
        <v>311</v>
      </c>
      <c r="Q312" s="3" t="s">
        <v>266</v>
      </c>
      <c r="R312" s="2">
        <v>194</v>
      </c>
      <c r="S312" s="37">
        <f t="shared" si="26"/>
        <v>3.7890624999999996</v>
      </c>
      <c r="T312" s="28"/>
      <c r="U312" s="2">
        <v>311</v>
      </c>
      <c r="V312" s="3" t="s">
        <v>2107</v>
      </c>
      <c r="W312" s="2">
        <v>85</v>
      </c>
      <c r="X312" s="37">
        <f t="shared" si="27"/>
        <v>1.8973214285714284</v>
      </c>
      <c r="Y312" s="28"/>
    </row>
    <row r="313" spans="1:25" x14ac:dyDescent="0.2">
      <c r="A313" s="2">
        <v>312</v>
      </c>
      <c r="B313" s="24" t="s">
        <v>2949</v>
      </c>
      <c r="C313" s="2">
        <v>234</v>
      </c>
      <c r="D313" s="37">
        <f t="shared" si="23"/>
        <v>4.4410704118428548</v>
      </c>
      <c r="E313" s="29"/>
      <c r="F313" s="2">
        <v>312</v>
      </c>
      <c r="G313" s="3" t="s">
        <v>440</v>
      </c>
      <c r="H313" s="2">
        <v>248</v>
      </c>
      <c r="I313" s="37">
        <f t="shared" si="24"/>
        <v>5.2721088435374153</v>
      </c>
      <c r="J313" s="28"/>
      <c r="K313" s="2">
        <v>312</v>
      </c>
      <c r="L313" s="3" t="s">
        <v>999</v>
      </c>
      <c r="M313" s="2">
        <v>205</v>
      </c>
      <c r="N313" s="37">
        <f t="shared" si="25"/>
        <v>4.00390625</v>
      </c>
      <c r="O313" s="28"/>
      <c r="P313" s="2">
        <v>312</v>
      </c>
      <c r="Q313" s="3" t="s">
        <v>2286</v>
      </c>
      <c r="R313" s="2">
        <v>194</v>
      </c>
      <c r="S313" s="37">
        <f t="shared" si="26"/>
        <v>3.7890624999999996</v>
      </c>
      <c r="T313" s="28"/>
      <c r="U313" s="2">
        <v>312</v>
      </c>
      <c r="V313" s="3" t="s">
        <v>2180</v>
      </c>
      <c r="W313" s="2">
        <v>84</v>
      </c>
      <c r="X313" s="37">
        <f t="shared" si="27"/>
        <v>1.875</v>
      </c>
      <c r="Y313" s="28"/>
    </row>
    <row r="314" spans="1:25" x14ac:dyDescent="0.2">
      <c r="A314" s="2">
        <v>313</v>
      </c>
      <c r="B314" s="24" t="s">
        <v>3398</v>
      </c>
      <c r="C314" s="2">
        <v>234</v>
      </c>
      <c r="D314" s="37">
        <f t="shared" si="23"/>
        <v>4.4410704118428548</v>
      </c>
      <c r="E314" s="29"/>
      <c r="F314" s="2">
        <v>313</v>
      </c>
      <c r="G314" s="3" t="s">
        <v>1426</v>
      </c>
      <c r="H314" s="2">
        <v>247</v>
      </c>
      <c r="I314" s="37">
        <f t="shared" si="24"/>
        <v>5.2508503401360551</v>
      </c>
      <c r="J314" s="28"/>
      <c r="K314" s="2">
        <v>313</v>
      </c>
      <c r="L314" s="3" t="s">
        <v>375</v>
      </c>
      <c r="M314" s="2">
        <v>203</v>
      </c>
      <c r="N314" s="37">
        <f t="shared" si="25"/>
        <v>3.96484375</v>
      </c>
      <c r="O314" s="28"/>
      <c r="P314" s="2">
        <v>313</v>
      </c>
      <c r="Q314" s="3" t="s">
        <v>1467</v>
      </c>
      <c r="R314" s="2">
        <v>193</v>
      </c>
      <c r="S314" s="37">
        <f t="shared" si="26"/>
        <v>3.76953125</v>
      </c>
      <c r="T314" s="28"/>
      <c r="U314" s="2">
        <v>313</v>
      </c>
      <c r="V314" s="24" t="s">
        <v>3331</v>
      </c>
      <c r="W314" s="2">
        <v>82</v>
      </c>
      <c r="X314" s="37">
        <f t="shared" si="27"/>
        <v>1.830357142857143</v>
      </c>
      <c r="Y314" s="28"/>
    </row>
    <row r="315" spans="1:25" x14ac:dyDescent="0.2">
      <c r="A315" s="2">
        <v>314</v>
      </c>
      <c r="B315" s="3" t="s">
        <v>686</v>
      </c>
      <c r="C315" s="2">
        <v>231</v>
      </c>
      <c r="D315" s="37">
        <f t="shared" si="23"/>
        <v>4.3841336116910234</v>
      </c>
      <c r="E315" s="29"/>
      <c r="F315" s="2">
        <v>314</v>
      </c>
      <c r="G315" s="3" t="s">
        <v>355</v>
      </c>
      <c r="H315" s="2">
        <v>247</v>
      </c>
      <c r="I315" s="37">
        <f t="shared" si="24"/>
        <v>5.2508503401360551</v>
      </c>
      <c r="J315" s="28"/>
      <c r="K315" s="2">
        <v>314</v>
      </c>
      <c r="L315" s="3" t="s">
        <v>626</v>
      </c>
      <c r="M315" s="2">
        <v>203</v>
      </c>
      <c r="N315" s="37">
        <f t="shared" si="25"/>
        <v>3.96484375</v>
      </c>
      <c r="O315" s="28"/>
      <c r="P315" s="2">
        <v>314</v>
      </c>
      <c r="Q315" s="3" t="s">
        <v>2115</v>
      </c>
      <c r="R315" s="2">
        <v>193</v>
      </c>
      <c r="S315" s="37">
        <f t="shared" si="26"/>
        <v>3.76953125</v>
      </c>
      <c r="T315" s="28"/>
      <c r="U315" s="2">
        <v>314</v>
      </c>
      <c r="V315" s="69" t="s">
        <v>3831</v>
      </c>
      <c r="W315" s="2">
        <v>81</v>
      </c>
      <c r="X315" s="37">
        <f t="shared" si="27"/>
        <v>1.8080357142857144</v>
      </c>
      <c r="Y315" s="28"/>
    </row>
    <row r="316" spans="1:25" x14ac:dyDescent="0.2">
      <c r="A316" s="2">
        <v>315</v>
      </c>
      <c r="B316" s="3" t="s">
        <v>0</v>
      </c>
      <c r="C316" s="2">
        <v>229</v>
      </c>
      <c r="D316" s="37">
        <f t="shared" si="23"/>
        <v>4.3461757449231353</v>
      </c>
      <c r="E316" s="29"/>
      <c r="F316" s="2">
        <v>315</v>
      </c>
      <c r="G316" s="3" t="s">
        <v>663</v>
      </c>
      <c r="H316" s="2">
        <v>246</v>
      </c>
      <c r="I316" s="37">
        <f t="shared" si="24"/>
        <v>5.2295918367346941</v>
      </c>
      <c r="J316" s="28"/>
      <c r="K316" s="2">
        <v>315</v>
      </c>
      <c r="L316" s="3" t="s">
        <v>1131</v>
      </c>
      <c r="M316" s="2">
        <v>202</v>
      </c>
      <c r="N316" s="37">
        <f t="shared" si="25"/>
        <v>3.9453125</v>
      </c>
      <c r="O316" s="28"/>
      <c r="P316" s="2">
        <v>315</v>
      </c>
      <c r="Q316" s="3" t="s">
        <v>2627</v>
      </c>
      <c r="R316" s="2">
        <v>190</v>
      </c>
      <c r="S316" s="37">
        <f t="shared" si="26"/>
        <v>3.7109375</v>
      </c>
      <c r="T316" s="28"/>
      <c r="U316" s="2">
        <v>315</v>
      </c>
      <c r="V316" s="24" t="s">
        <v>2864</v>
      </c>
      <c r="W316" s="2">
        <v>81</v>
      </c>
      <c r="X316" s="37">
        <f t="shared" si="27"/>
        <v>1.8080357142857144</v>
      </c>
      <c r="Y316" s="28"/>
    </row>
    <row r="317" spans="1:25" x14ac:dyDescent="0.2">
      <c r="A317" s="2">
        <v>316</v>
      </c>
      <c r="B317" s="3" t="s">
        <v>1028</v>
      </c>
      <c r="C317" s="2">
        <v>228</v>
      </c>
      <c r="D317" s="37">
        <f t="shared" si="23"/>
        <v>4.3271968115391921</v>
      </c>
      <c r="E317" s="29"/>
      <c r="F317" s="2">
        <v>316</v>
      </c>
      <c r="G317" s="3" t="s">
        <v>1736</v>
      </c>
      <c r="H317" s="2">
        <v>245</v>
      </c>
      <c r="I317" s="37">
        <f t="shared" si="24"/>
        <v>5.2083333333333339</v>
      </c>
      <c r="J317" s="28"/>
      <c r="K317" s="2">
        <v>316</v>
      </c>
      <c r="L317" s="3" t="s">
        <v>2177</v>
      </c>
      <c r="M317" s="2">
        <v>202</v>
      </c>
      <c r="N317" s="37">
        <f t="shared" si="25"/>
        <v>3.9453125</v>
      </c>
      <c r="O317" s="28"/>
      <c r="P317" s="2">
        <v>316</v>
      </c>
      <c r="Q317" s="3" t="s">
        <v>264</v>
      </c>
      <c r="R317" s="2">
        <v>189</v>
      </c>
      <c r="S317" s="37">
        <f t="shared" si="26"/>
        <v>3.6914062499999996</v>
      </c>
      <c r="T317" s="28"/>
      <c r="U317" s="2">
        <v>316</v>
      </c>
      <c r="V317" s="3" t="s">
        <v>1334</v>
      </c>
      <c r="W317" s="2">
        <v>80</v>
      </c>
      <c r="X317" s="37">
        <f t="shared" si="27"/>
        <v>1.7857142857142856</v>
      </c>
      <c r="Y317" s="28"/>
    </row>
    <row r="318" spans="1:25" x14ac:dyDescent="0.2">
      <c r="A318" s="2">
        <v>317</v>
      </c>
      <c r="B318" s="3" t="s">
        <v>506</v>
      </c>
      <c r="C318" s="2">
        <v>227</v>
      </c>
      <c r="D318" s="37">
        <f t="shared" si="23"/>
        <v>4.308217878155248</v>
      </c>
      <c r="E318" s="29"/>
      <c r="F318" s="2">
        <v>317</v>
      </c>
      <c r="G318" s="3" t="s">
        <v>982</v>
      </c>
      <c r="H318" s="2">
        <v>244</v>
      </c>
      <c r="I318" s="37">
        <f t="shared" si="24"/>
        <v>5.1870748299319729</v>
      </c>
      <c r="J318" s="28"/>
      <c r="K318" s="2">
        <v>317</v>
      </c>
      <c r="L318" s="3" t="s">
        <v>1157</v>
      </c>
      <c r="M318" s="2">
        <v>201</v>
      </c>
      <c r="N318" s="37">
        <f t="shared" si="25"/>
        <v>3.9257812500000004</v>
      </c>
      <c r="O318" s="28"/>
      <c r="P318" s="2">
        <v>317</v>
      </c>
      <c r="Q318" s="3" t="s">
        <v>2210</v>
      </c>
      <c r="R318" s="2">
        <v>189</v>
      </c>
      <c r="S318" s="37">
        <f t="shared" si="26"/>
        <v>3.6914062499999996</v>
      </c>
      <c r="T318" s="28"/>
      <c r="U318" s="2">
        <v>317</v>
      </c>
      <c r="V318" s="24" t="s">
        <v>3206</v>
      </c>
      <c r="W318" s="2">
        <v>80</v>
      </c>
      <c r="X318" s="37">
        <f t="shared" si="27"/>
        <v>1.7857142857142856</v>
      </c>
      <c r="Y318" s="28"/>
    </row>
    <row r="319" spans="1:25" x14ac:dyDescent="0.2">
      <c r="A319" s="2">
        <v>318</v>
      </c>
      <c r="B319" s="24" t="s">
        <v>3262</v>
      </c>
      <c r="C319" s="2">
        <v>226</v>
      </c>
      <c r="D319" s="37">
        <f t="shared" si="23"/>
        <v>4.289238944771304</v>
      </c>
      <c r="E319" s="29"/>
      <c r="F319" s="2">
        <v>318</v>
      </c>
      <c r="G319" s="3" t="s">
        <v>2288</v>
      </c>
      <c r="H319" s="2">
        <v>243</v>
      </c>
      <c r="I319" s="37">
        <f t="shared" si="24"/>
        <v>5.1658163265306127</v>
      </c>
      <c r="J319" s="28"/>
      <c r="K319" s="2">
        <v>318</v>
      </c>
      <c r="L319" s="3" t="s">
        <v>1133</v>
      </c>
      <c r="M319" s="2">
        <v>201</v>
      </c>
      <c r="N319" s="37">
        <f t="shared" si="25"/>
        <v>3.9257812500000004</v>
      </c>
      <c r="O319" s="28"/>
      <c r="P319" s="2">
        <v>318</v>
      </c>
      <c r="Q319" s="3" t="s">
        <v>2284</v>
      </c>
      <c r="R319" s="2">
        <v>188</v>
      </c>
      <c r="S319" s="37">
        <f t="shared" si="26"/>
        <v>3.671875</v>
      </c>
      <c r="T319" s="28"/>
      <c r="U319" s="2">
        <v>318</v>
      </c>
      <c r="V319" s="3" t="s">
        <v>3857</v>
      </c>
      <c r="W319" s="2">
        <v>79</v>
      </c>
      <c r="X319" s="37">
        <f t="shared" si="27"/>
        <v>1.7633928571428572</v>
      </c>
      <c r="Y319" s="28"/>
    </row>
    <row r="320" spans="1:25" x14ac:dyDescent="0.2">
      <c r="A320" s="2">
        <v>319</v>
      </c>
      <c r="B320" s="3" t="s">
        <v>1623</v>
      </c>
      <c r="C320" s="2">
        <v>223</v>
      </c>
      <c r="D320" s="37">
        <f t="shared" si="23"/>
        <v>4.2323021446194726</v>
      </c>
      <c r="E320" s="29"/>
      <c r="F320" s="2">
        <v>319</v>
      </c>
      <c r="G320" s="3" t="s">
        <v>970</v>
      </c>
      <c r="H320" s="2">
        <v>242</v>
      </c>
      <c r="I320" s="37">
        <f t="shared" si="24"/>
        <v>5.1445578231292517</v>
      </c>
      <c r="J320" s="28"/>
      <c r="K320" s="2">
        <v>319</v>
      </c>
      <c r="L320" s="3" t="s">
        <v>1798</v>
      </c>
      <c r="M320" s="2">
        <v>196</v>
      </c>
      <c r="N320" s="37">
        <f t="shared" si="25"/>
        <v>3.8281250000000004</v>
      </c>
      <c r="O320" s="28"/>
      <c r="P320" s="2">
        <v>319</v>
      </c>
      <c r="Q320" s="3" t="s">
        <v>2625</v>
      </c>
      <c r="R320" s="2">
        <v>186</v>
      </c>
      <c r="S320" s="37">
        <f t="shared" si="26"/>
        <v>3.6328125000000004</v>
      </c>
      <c r="T320" s="28"/>
      <c r="U320" s="2">
        <v>319</v>
      </c>
      <c r="V320" s="3" t="s">
        <v>2119</v>
      </c>
      <c r="W320" s="2">
        <v>77</v>
      </c>
      <c r="X320" s="37">
        <f t="shared" si="27"/>
        <v>1.7187500000000002</v>
      </c>
      <c r="Y320" s="28"/>
    </row>
    <row r="321" spans="1:25" x14ac:dyDescent="0.2">
      <c r="A321" s="2">
        <v>320</v>
      </c>
      <c r="B321" s="24" t="s">
        <v>3264</v>
      </c>
      <c r="C321" s="2">
        <v>222</v>
      </c>
      <c r="D321" s="37">
        <f t="shared" si="23"/>
        <v>4.2133232112355286</v>
      </c>
      <c r="E321" s="29"/>
      <c r="F321" s="2">
        <v>320</v>
      </c>
      <c r="G321" s="3" t="s">
        <v>2225</v>
      </c>
      <c r="H321" s="2">
        <v>238</v>
      </c>
      <c r="I321" s="37">
        <f t="shared" si="24"/>
        <v>5.0595238095238093</v>
      </c>
      <c r="J321" s="28"/>
      <c r="K321" s="2">
        <v>320</v>
      </c>
      <c r="L321" s="3" t="s">
        <v>1966</v>
      </c>
      <c r="M321" s="2">
        <v>195</v>
      </c>
      <c r="N321" s="37">
        <f t="shared" si="25"/>
        <v>3.80859375</v>
      </c>
      <c r="O321" s="28"/>
      <c r="P321" s="2">
        <v>320</v>
      </c>
      <c r="Q321" s="3" t="s">
        <v>1921</v>
      </c>
      <c r="R321" s="2">
        <v>184</v>
      </c>
      <c r="S321" s="37">
        <f t="shared" si="26"/>
        <v>3.5937499999999996</v>
      </c>
      <c r="T321" s="28"/>
      <c r="U321" s="2">
        <v>320</v>
      </c>
      <c r="V321" s="3" t="s">
        <v>1017</v>
      </c>
      <c r="W321" s="2">
        <v>76</v>
      </c>
      <c r="X321" s="37">
        <f t="shared" si="27"/>
        <v>1.6964285714285714</v>
      </c>
      <c r="Y321" s="28"/>
    </row>
    <row r="322" spans="1:25" x14ac:dyDescent="0.2">
      <c r="A322" s="2">
        <v>321</v>
      </c>
      <c r="B322" s="3" t="s">
        <v>439</v>
      </c>
      <c r="C322" s="2">
        <v>220</v>
      </c>
      <c r="D322" s="37">
        <f t="shared" si="23"/>
        <v>4.1753653444676413</v>
      </c>
      <c r="E322" s="29"/>
      <c r="F322" s="2">
        <v>321</v>
      </c>
      <c r="G322" s="3" t="s">
        <v>1397</v>
      </c>
      <c r="H322" s="2">
        <v>237</v>
      </c>
      <c r="I322" s="37">
        <f t="shared" si="24"/>
        <v>5.0382653061224492</v>
      </c>
      <c r="J322" s="28"/>
      <c r="K322" s="2">
        <v>321</v>
      </c>
      <c r="L322" s="3" t="s">
        <v>1009</v>
      </c>
      <c r="M322" s="2">
        <v>192</v>
      </c>
      <c r="N322" s="37">
        <f t="shared" si="25"/>
        <v>3.75</v>
      </c>
      <c r="O322" s="28"/>
      <c r="P322" s="2">
        <v>321</v>
      </c>
      <c r="Q322" s="3" t="s">
        <v>866</v>
      </c>
      <c r="R322" s="2">
        <v>181</v>
      </c>
      <c r="S322" s="37">
        <f t="shared" si="26"/>
        <v>3.5351562500000004</v>
      </c>
      <c r="T322" s="28"/>
      <c r="U322" s="2">
        <v>321</v>
      </c>
      <c r="V322" s="69" t="s">
        <v>3903</v>
      </c>
      <c r="W322" s="2">
        <v>76</v>
      </c>
      <c r="X322" s="37">
        <f t="shared" si="27"/>
        <v>1.6964285714285714</v>
      </c>
      <c r="Y322" s="28"/>
    </row>
    <row r="323" spans="1:25" x14ac:dyDescent="0.2">
      <c r="A323" s="2">
        <v>322</v>
      </c>
      <c r="B323" s="3" t="s">
        <v>2142</v>
      </c>
      <c r="C323" s="2">
        <v>220</v>
      </c>
      <c r="D323" s="37">
        <f t="shared" si="23"/>
        <v>4.1753653444676413</v>
      </c>
      <c r="E323" s="29"/>
      <c r="F323" s="2">
        <v>322</v>
      </c>
      <c r="G323" s="3" t="s">
        <v>1082</v>
      </c>
      <c r="H323" s="2">
        <v>237</v>
      </c>
      <c r="I323" s="37">
        <f t="shared" si="24"/>
        <v>5.0382653061224492</v>
      </c>
      <c r="J323" s="28"/>
      <c r="K323" s="2">
        <v>322</v>
      </c>
      <c r="L323" s="3" t="s">
        <v>1124</v>
      </c>
      <c r="M323" s="2">
        <v>191</v>
      </c>
      <c r="N323" s="37">
        <f t="shared" si="25"/>
        <v>3.7304687500000004</v>
      </c>
      <c r="O323" s="28"/>
      <c r="P323" s="2">
        <v>322</v>
      </c>
      <c r="Q323" s="3" t="s">
        <v>2108</v>
      </c>
      <c r="R323" s="2">
        <v>174</v>
      </c>
      <c r="S323" s="37">
        <f t="shared" si="26"/>
        <v>3.3984374999999996</v>
      </c>
      <c r="T323" s="28"/>
      <c r="U323" s="2">
        <v>322</v>
      </c>
      <c r="V323" s="3" t="s">
        <v>1702</v>
      </c>
      <c r="W323" s="2">
        <v>75</v>
      </c>
      <c r="X323" s="37">
        <f t="shared" si="27"/>
        <v>1.6741071428571428</v>
      </c>
      <c r="Y323" s="28"/>
    </row>
    <row r="324" spans="1:25" x14ac:dyDescent="0.2">
      <c r="A324" s="2">
        <v>323</v>
      </c>
      <c r="B324" s="3" t="s">
        <v>1353</v>
      </c>
      <c r="C324" s="2">
        <v>218</v>
      </c>
      <c r="D324" s="37">
        <f t="shared" si="23"/>
        <v>4.1374074776997531</v>
      </c>
      <c r="E324" s="29"/>
      <c r="F324" s="2">
        <v>323</v>
      </c>
      <c r="G324" s="3" t="s">
        <v>414</v>
      </c>
      <c r="H324" s="2">
        <v>236</v>
      </c>
      <c r="I324" s="37">
        <f t="shared" si="24"/>
        <v>5.0170068027210881</v>
      </c>
      <c r="J324" s="28"/>
      <c r="K324" s="2">
        <v>323</v>
      </c>
      <c r="L324" s="3" t="s">
        <v>1395</v>
      </c>
      <c r="M324" s="2">
        <v>187</v>
      </c>
      <c r="N324" s="37">
        <f t="shared" si="25"/>
        <v>3.65234375</v>
      </c>
      <c r="O324" s="28"/>
      <c r="P324" s="2">
        <v>323</v>
      </c>
      <c r="Q324" s="3" t="s">
        <v>2141</v>
      </c>
      <c r="R324" s="2">
        <v>171</v>
      </c>
      <c r="S324" s="37">
        <f t="shared" si="26"/>
        <v>3.3398437500000004</v>
      </c>
      <c r="T324" s="28"/>
      <c r="U324" s="2">
        <v>323</v>
      </c>
      <c r="V324" s="3" t="s">
        <v>235</v>
      </c>
      <c r="W324" s="2">
        <v>74</v>
      </c>
      <c r="X324" s="37">
        <f t="shared" si="27"/>
        <v>1.6517857142857144</v>
      </c>
      <c r="Y324" s="28"/>
    </row>
    <row r="325" spans="1:25" x14ac:dyDescent="0.2">
      <c r="A325" s="30">
        <v>324</v>
      </c>
      <c r="B325" s="3" t="s">
        <v>1381</v>
      </c>
      <c r="C325" s="2">
        <v>217</v>
      </c>
      <c r="D325" s="37">
        <f t="shared" ref="D325:D388" si="28">C325/52.69</f>
        <v>4.11842854431581</v>
      </c>
      <c r="E325" s="29"/>
      <c r="F325" s="2">
        <v>324</v>
      </c>
      <c r="G325" s="3" t="s">
        <v>470</v>
      </c>
      <c r="H325" s="2">
        <v>236</v>
      </c>
      <c r="I325" s="37">
        <f t="shared" ref="I325:I388" si="29">(H325/4704)*100</f>
        <v>5.0170068027210881</v>
      </c>
      <c r="J325" s="28"/>
      <c r="K325" s="2">
        <v>324</v>
      </c>
      <c r="L325" s="3" t="s">
        <v>1294</v>
      </c>
      <c r="M325" s="2">
        <v>186</v>
      </c>
      <c r="N325" s="37">
        <f t="shared" ref="N325:N388" si="30">(M325/5120)*100</f>
        <v>3.6328125000000004</v>
      </c>
      <c r="O325" s="28"/>
      <c r="P325" s="2">
        <v>324</v>
      </c>
      <c r="Q325" s="3" t="s">
        <v>735</v>
      </c>
      <c r="R325" s="2">
        <v>170</v>
      </c>
      <c r="S325" s="37">
        <f t="shared" ref="S325:S388" si="31">(R325/5120)*100</f>
        <v>3.3203125</v>
      </c>
      <c r="T325" s="28"/>
      <c r="U325" s="2">
        <v>324</v>
      </c>
      <c r="V325" s="3" t="s">
        <v>4016</v>
      </c>
      <c r="W325" s="2">
        <v>73</v>
      </c>
      <c r="X325" s="37">
        <f t="shared" si="27"/>
        <v>1.6294642857142858</v>
      </c>
      <c r="Y325" s="28"/>
    </row>
    <row r="326" spans="1:25" x14ac:dyDescent="0.2">
      <c r="A326" s="2">
        <v>325</v>
      </c>
      <c r="B326" s="24" t="s">
        <v>2783</v>
      </c>
      <c r="C326" s="2">
        <v>216</v>
      </c>
      <c r="D326" s="37">
        <f t="shared" si="28"/>
        <v>4.0994496109318659</v>
      </c>
      <c r="E326" s="29"/>
      <c r="F326" s="2">
        <v>325</v>
      </c>
      <c r="G326" s="3" t="s">
        <v>976</v>
      </c>
      <c r="H326" s="2">
        <v>234</v>
      </c>
      <c r="I326" s="37">
        <f t="shared" si="29"/>
        <v>4.9744897959183669</v>
      </c>
      <c r="J326" s="28"/>
      <c r="K326" s="2">
        <v>325</v>
      </c>
      <c r="L326" s="3" t="s">
        <v>1350</v>
      </c>
      <c r="M326" s="2">
        <v>186</v>
      </c>
      <c r="N326" s="37">
        <f t="shared" si="30"/>
        <v>3.6328125000000004</v>
      </c>
      <c r="O326" s="28"/>
      <c r="P326" s="2">
        <v>325</v>
      </c>
      <c r="Q326" s="3" t="s">
        <v>88</v>
      </c>
      <c r="R326" s="2">
        <v>168</v>
      </c>
      <c r="S326" s="37">
        <f t="shared" si="31"/>
        <v>3.28125</v>
      </c>
      <c r="T326" s="28"/>
      <c r="U326" s="2">
        <v>325</v>
      </c>
      <c r="V326" s="3" t="s">
        <v>3940</v>
      </c>
      <c r="W326" s="2">
        <v>73</v>
      </c>
      <c r="X326" s="37">
        <f t="shared" ref="X326:X389" si="32">(W326/(35*128))*100</f>
        <v>1.6294642857142858</v>
      </c>
      <c r="Y326" s="28"/>
    </row>
    <row r="327" spans="1:25" x14ac:dyDescent="0.2">
      <c r="A327" s="2">
        <v>326</v>
      </c>
      <c r="B327" s="3" t="s">
        <v>971</v>
      </c>
      <c r="C327" s="2">
        <v>216</v>
      </c>
      <c r="D327" s="37">
        <f t="shared" si="28"/>
        <v>4.0994496109318659</v>
      </c>
      <c r="E327" s="29"/>
      <c r="F327" s="2">
        <v>326</v>
      </c>
      <c r="G327" s="3" t="s">
        <v>773</v>
      </c>
      <c r="H327" s="2">
        <v>234</v>
      </c>
      <c r="I327" s="37">
        <f t="shared" si="29"/>
        <v>4.9744897959183669</v>
      </c>
      <c r="J327" s="28"/>
      <c r="K327" s="2">
        <v>326</v>
      </c>
      <c r="L327" s="3" t="s">
        <v>982</v>
      </c>
      <c r="M327" s="2">
        <v>184</v>
      </c>
      <c r="N327" s="37">
        <f t="shared" si="30"/>
        <v>3.5937499999999996</v>
      </c>
      <c r="O327" s="28"/>
      <c r="P327" s="2">
        <v>326</v>
      </c>
      <c r="Q327" s="3" t="s">
        <v>2608</v>
      </c>
      <c r="R327" s="2">
        <v>168</v>
      </c>
      <c r="S327" s="37">
        <f t="shared" si="31"/>
        <v>3.28125</v>
      </c>
      <c r="T327" s="28"/>
      <c r="U327" s="2">
        <v>326</v>
      </c>
      <c r="V327" s="69" t="s">
        <v>3994</v>
      </c>
      <c r="W327" s="2">
        <v>73</v>
      </c>
      <c r="X327" s="37">
        <f t="shared" si="32"/>
        <v>1.6294642857142858</v>
      </c>
      <c r="Y327" s="28"/>
    </row>
    <row r="328" spans="1:25" x14ac:dyDescent="0.2">
      <c r="A328" s="2">
        <v>327</v>
      </c>
      <c r="B328" s="3" t="s">
        <v>1958</v>
      </c>
      <c r="C328" s="2">
        <v>215</v>
      </c>
      <c r="D328" s="37">
        <f t="shared" si="28"/>
        <v>4.0804706775479218</v>
      </c>
      <c r="E328" s="29"/>
      <c r="F328" s="2">
        <v>327</v>
      </c>
      <c r="G328" s="3" t="s">
        <v>1273</v>
      </c>
      <c r="H328" s="2">
        <v>232</v>
      </c>
      <c r="I328" s="37">
        <f t="shared" si="29"/>
        <v>4.9319727891156457</v>
      </c>
      <c r="J328" s="28"/>
      <c r="K328" s="2">
        <v>327</v>
      </c>
      <c r="L328" s="3" t="s">
        <v>1348</v>
      </c>
      <c r="M328" s="2">
        <v>182</v>
      </c>
      <c r="N328" s="37">
        <f t="shared" si="30"/>
        <v>3.5546875</v>
      </c>
      <c r="O328" s="28"/>
      <c r="P328" s="2">
        <v>327</v>
      </c>
      <c r="Q328" s="3" t="s">
        <v>2064</v>
      </c>
      <c r="R328" s="2">
        <v>167</v>
      </c>
      <c r="S328" s="37">
        <f t="shared" si="31"/>
        <v>3.26171875</v>
      </c>
      <c r="T328" s="28"/>
      <c r="U328" s="2">
        <v>327</v>
      </c>
      <c r="V328" s="69" t="s">
        <v>3917</v>
      </c>
      <c r="W328" s="2">
        <v>73</v>
      </c>
      <c r="X328" s="37">
        <f t="shared" si="32"/>
        <v>1.6294642857142858</v>
      </c>
      <c r="Y328" s="28"/>
    </row>
    <row r="329" spans="1:25" x14ac:dyDescent="0.2">
      <c r="A329" s="2">
        <v>328</v>
      </c>
      <c r="B329" s="24" t="s">
        <v>3261</v>
      </c>
      <c r="C329" s="2">
        <v>211</v>
      </c>
      <c r="D329" s="37">
        <f t="shared" si="28"/>
        <v>4.0045549440121464</v>
      </c>
      <c r="E329" s="29"/>
      <c r="F329" s="2">
        <v>328</v>
      </c>
      <c r="G329" s="3" t="s">
        <v>1079</v>
      </c>
      <c r="H329" s="2">
        <v>232</v>
      </c>
      <c r="I329" s="37">
        <f t="shared" si="29"/>
        <v>4.9319727891156457</v>
      </c>
      <c r="J329" s="28"/>
      <c r="K329" s="2">
        <v>328</v>
      </c>
      <c r="L329" s="3" t="s">
        <v>957</v>
      </c>
      <c r="M329" s="2">
        <v>182</v>
      </c>
      <c r="N329" s="37">
        <f t="shared" si="30"/>
        <v>3.5546875</v>
      </c>
      <c r="O329" s="28"/>
      <c r="P329" s="2">
        <v>328</v>
      </c>
      <c r="Q329" s="3" t="s">
        <v>2173</v>
      </c>
      <c r="R329" s="2">
        <v>163</v>
      </c>
      <c r="S329" s="37">
        <f t="shared" si="31"/>
        <v>3.18359375</v>
      </c>
      <c r="T329" s="28"/>
      <c r="U329" s="2">
        <v>328</v>
      </c>
      <c r="V329" s="24" t="s">
        <v>3327</v>
      </c>
      <c r="W329" s="2">
        <v>72</v>
      </c>
      <c r="X329" s="37">
        <f t="shared" si="32"/>
        <v>1.607142857142857</v>
      </c>
      <c r="Y329" s="28"/>
    </row>
    <row r="330" spans="1:25" x14ac:dyDescent="0.2">
      <c r="A330" s="2">
        <v>329</v>
      </c>
      <c r="B330" s="24" t="s">
        <v>3076</v>
      </c>
      <c r="C330" s="2">
        <v>210</v>
      </c>
      <c r="D330" s="37">
        <f t="shared" si="28"/>
        <v>3.9855760106282028</v>
      </c>
      <c r="E330" s="29"/>
      <c r="F330" s="2">
        <v>329</v>
      </c>
      <c r="G330" s="3" t="s">
        <v>803</v>
      </c>
      <c r="H330" s="2">
        <v>229</v>
      </c>
      <c r="I330" s="37">
        <f t="shared" si="29"/>
        <v>4.8681972789115644</v>
      </c>
      <c r="J330" s="28"/>
      <c r="K330" s="2">
        <v>329</v>
      </c>
      <c r="L330" s="3" t="s">
        <v>2665</v>
      </c>
      <c r="M330" s="2">
        <v>179</v>
      </c>
      <c r="N330" s="37">
        <f t="shared" si="30"/>
        <v>3.4960937499999996</v>
      </c>
      <c r="O330" s="28"/>
      <c r="P330" s="2">
        <v>329</v>
      </c>
      <c r="Q330" s="3" t="s">
        <v>2737</v>
      </c>
      <c r="R330" s="2">
        <v>163</v>
      </c>
      <c r="S330" s="37">
        <f t="shared" si="31"/>
        <v>3.18359375</v>
      </c>
      <c r="T330" s="28"/>
      <c r="U330" s="2">
        <v>329</v>
      </c>
      <c r="V330" s="3" t="s">
        <v>1231</v>
      </c>
      <c r="W330" s="2">
        <v>72</v>
      </c>
      <c r="X330" s="37">
        <f t="shared" si="32"/>
        <v>1.607142857142857</v>
      </c>
      <c r="Y330" s="28"/>
    </row>
    <row r="331" spans="1:25" x14ac:dyDescent="0.2">
      <c r="A331" s="2">
        <v>330</v>
      </c>
      <c r="B331" s="3" t="s">
        <v>2723</v>
      </c>
      <c r="C331" s="2">
        <v>208</v>
      </c>
      <c r="D331" s="37">
        <f t="shared" si="28"/>
        <v>3.9476181438603151</v>
      </c>
      <c r="E331" s="29"/>
      <c r="F331" s="2">
        <v>330</v>
      </c>
      <c r="G331" s="3" t="s">
        <v>1659</v>
      </c>
      <c r="H331" s="2">
        <v>228</v>
      </c>
      <c r="I331" s="37">
        <f t="shared" si="29"/>
        <v>4.8469387755102042</v>
      </c>
      <c r="J331" s="28"/>
      <c r="K331" s="2">
        <v>330</v>
      </c>
      <c r="L331" s="3" t="s">
        <v>1415</v>
      </c>
      <c r="M331" s="2">
        <v>178</v>
      </c>
      <c r="N331" s="37">
        <f t="shared" si="30"/>
        <v>3.4765625</v>
      </c>
      <c r="O331" s="28"/>
      <c r="P331" s="2">
        <v>330</v>
      </c>
      <c r="Q331" s="3" t="s">
        <v>237</v>
      </c>
      <c r="R331" s="2">
        <v>161</v>
      </c>
      <c r="S331" s="37">
        <f t="shared" si="31"/>
        <v>3.1445312500000004</v>
      </c>
      <c r="T331" s="28"/>
      <c r="U331" s="2">
        <v>330</v>
      </c>
      <c r="V331" s="3" t="s">
        <v>2160</v>
      </c>
      <c r="W331" s="2">
        <v>71</v>
      </c>
      <c r="X331" s="37">
        <f t="shared" si="32"/>
        <v>1.5848214285714284</v>
      </c>
      <c r="Y331" s="28"/>
    </row>
    <row r="332" spans="1:25" x14ac:dyDescent="0.2">
      <c r="A332" s="2">
        <v>331</v>
      </c>
      <c r="B332" s="24" t="s">
        <v>2805</v>
      </c>
      <c r="C332" s="2">
        <v>207</v>
      </c>
      <c r="D332" s="37">
        <f t="shared" si="28"/>
        <v>3.9286392104763714</v>
      </c>
      <c r="E332" s="29"/>
      <c r="F332" s="2">
        <v>331</v>
      </c>
      <c r="G332" s="3" t="s">
        <v>1097</v>
      </c>
      <c r="H332" s="2">
        <v>226</v>
      </c>
      <c r="I332" s="37">
        <f t="shared" si="29"/>
        <v>4.8044217687074831</v>
      </c>
      <c r="J332" s="28"/>
      <c r="K332" s="2">
        <v>331</v>
      </c>
      <c r="L332" s="3" t="s">
        <v>200</v>
      </c>
      <c r="M332" s="2">
        <v>177</v>
      </c>
      <c r="N332" s="37">
        <f t="shared" si="30"/>
        <v>3.45703125</v>
      </c>
      <c r="O332" s="28"/>
      <c r="P332" s="2">
        <v>331</v>
      </c>
      <c r="Q332" s="3" t="s">
        <v>589</v>
      </c>
      <c r="R332" s="2">
        <v>160</v>
      </c>
      <c r="S332" s="37">
        <f t="shared" si="31"/>
        <v>3.125</v>
      </c>
      <c r="T332" s="28"/>
      <c r="U332" s="2">
        <v>331</v>
      </c>
      <c r="V332" s="69" t="s">
        <v>3906</v>
      </c>
      <c r="W332" s="2">
        <v>69</v>
      </c>
      <c r="X332" s="37">
        <f t="shared" si="32"/>
        <v>1.5401785714285716</v>
      </c>
      <c r="Y332" s="28"/>
    </row>
    <row r="333" spans="1:25" x14ac:dyDescent="0.2">
      <c r="A333" s="2">
        <v>332</v>
      </c>
      <c r="B333" s="3" t="s">
        <v>2403</v>
      </c>
      <c r="C333" s="2">
        <v>204</v>
      </c>
      <c r="D333" s="37">
        <f t="shared" si="28"/>
        <v>3.8717024103245401</v>
      </c>
      <c r="E333" s="29"/>
      <c r="F333" s="2">
        <v>332</v>
      </c>
      <c r="G333" s="3" t="s">
        <v>338</v>
      </c>
      <c r="H333" s="2">
        <v>221</v>
      </c>
      <c r="I333" s="37">
        <f t="shared" si="29"/>
        <v>4.6981292517006796</v>
      </c>
      <c r="J333" s="28"/>
      <c r="K333" s="2">
        <v>332</v>
      </c>
      <c r="L333" s="3" t="s">
        <v>1356</v>
      </c>
      <c r="M333" s="2">
        <v>176</v>
      </c>
      <c r="N333" s="37">
        <f t="shared" si="30"/>
        <v>3.4375000000000004</v>
      </c>
      <c r="O333" s="28"/>
      <c r="P333" s="2">
        <v>332</v>
      </c>
      <c r="Q333" s="3" t="s">
        <v>1179</v>
      </c>
      <c r="R333" s="2">
        <v>160</v>
      </c>
      <c r="S333" s="37">
        <f t="shared" si="31"/>
        <v>3.125</v>
      </c>
      <c r="T333" s="28"/>
      <c r="U333" s="2">
        <v>332</v>
      </c>
      <c r="V333" s="3" t="s">
        <v>2651</v>
      </c>
      <c r="W333" s="2">
        <v>69</v>
      </c>
      <c r="X333" s="37">
        <f t="shared" si="32"/>
        <v>1.5401785714285716</v>
      </c>
      <c r="Y333" s="28"/>
    </row>
    <row r="334" spans="1:25" x14ac:dyDescent="0.2">
      <c r="A334" s="2">
        <v>333</v>
      </c>
      <c r="B334" s="24" t="s">
        <v>3006</v>
      </c>
      <c r="C334" s="2">
        <v>203</v>
      </c>
      <c r="D334" s="37">
        <f t="shared" si="28"/>
        <v>3.852723476940596</v>
      </c>
      <c r="E334" s="29"/>
      <c r="F334" s="2">
        <v>333</v>
      </c>
      <c r="G334" s="3" t="s">
        <v>471</v>
      </c>
      <c r="H334" s="2">
        <v>218</v>
      </c>
      <c r="I334" s="37">
        <f t="shared" si="29"/>
        <v>4.6343537414965992</v>
      </c>
      <c r="J334" s="28"/>
      <c r="K334" s="2">
        <v>333</v>
      </c>
      <c r="L334" s="3" t="s">
        <v>918</v>
      </c>
      <c r="M334" s="2">
        <v>175</v>
      </c>
      <c r="N334" s="37">
        <f t="shared" si="30"/>
        <v>3.41796875</v>
      </c>
      <c r="O334" s="28"/>
      <c r="P334" s="2">
        <v>333</v>
      </c>
      <c r="Q334" s="3" t="s">
        <v>738</v>
      </c>
      <c r="R334" s="2">
        <v>158</v>
      </c>
      <c r="S334" s="37">
        <f t="shared" si="31"/>
        <v>3.0859375</v>
      </c>
      <c r="T334" s="28"/>
      <c r="U334" s="2">
        <v>333</v>
      </c>
      <c r="V334" s="24" t="s">
        <v>3324</v>
      </c>
      <c r="W334" s="2">
        <v>69</v>
      </c>
      <c r="X334" s="37">
        <f t="shared" si="32"/>
        <v>1.5401785714285716</v>
      </c>
      <c r="Y334" s="28"/>
    </row>
    <row r="335" spans="1:25" x14ac:dyDescent="0.2">
      <c r="A335" s="2">
        <v>334</v>
      </c>
      <c r="B335" s="24" t="s">
        <v>3256</v>
      </c>
      <c r="C335" s="2">
        <v>201</v>
      </c>
      <c r="D335" s="37">
        <f t="shared" si="28"/>
        <v>3.8147656101727083</v>
      </c>
      <c r="E335" s="29"/>
      <c r="F335" s="2">
        <v>334</v>
      </c>
      <c r="G335" s="3" t="s">
        <v>573</v>
      </c>
      <c r="H335" s="2">
        <v>215</v>
      </c>
      <c r="I335" s="37">
        <f t="shared" si="29"/>
        <v>4.5705782312925169</v>
      </c>
      <c r="J335" s="28"/>
      <c r="K335" s="2">
        <v>334</v>
      </c>
      <c r="L335" s="3" t="s">
        <v>2513</v>
      </c>
      <c r="M335" s="2">
        <v>174</v>
      </c>
      <c r="N335" s="37">
        <f t="shared" si="30"/>
        <v>3.3984374999999996</v>
      </c>
      <c r="O335" s="28"/>
      <c r="P335" s="2">
        <v>334</v>
      </c>
      <c r="Q335" s="3" t="s">
        <v>164</v>
      </c>
      <c r="R335" s="2">
        <v>158</v>
      </c>
      <c r="S335" s="37">
        <f t="shared" si="31"/>
        <v>3.0859375</v>
      </c>
      <c r="T335" s="28"/>
      <c r="U335" s="2">
        <v>334</v>
      </c>
      <c r="V335" s="69" t="s">
        <v>3839</v>
      </c>
      <c r="W335" s="2">
        <v>68</v>
      </c>
      <c r="X335" s="37">
        <f t="shared" si="32"/>
        <v>1.5178571428571428</v>
      </c>
      <c r="Y335" s="28"/>
    </row>
    <row r="336" spans="1:25" x14ac:dyDescent="0.2">
      <c r="A336" s="2">
        <v>335</v>
      </c>
      <c r="B336" s="3" t="s">
        <v>689</v>
      </c>
      <c r="C336" s="2">
        <v>200</v>
      </c>
      <c r="D336" s="37">
        <f t="shared" si="28"/>
        <v>3.7957866767887647</v>
      </c>
      <c r="E336" s="29"/>
      <c r="F336" s="2">
        <v>335</v>
      </c>
      <c r="G336" s="3" t="s">
        <v>961</v>
      </c>
      <c r="H336" s="2">
        <v>213</v>
      </c>
      <c r="I336" s="37">
        <f t="shared" si="29"/>
        <v>4.5280612244897958</v>
      </c>
      <c r="J336" s="28"/>
      <c r="K336" s="2">
        <v>335</v>
      </c>
      <c r="L336" s="3" t="s">
        <v>1302</v>
      </c>
      <c r="M336" s="2">
        <v>174</v>
      </c>
      <c r="N336" s="37">
        <f t="shared" si="30"/>
        <v>3.3984374999999996</v>
      </c>
      <c r="O336" s="28"/>
      <c r="P336" s="2">
        <v>335</v>
      </c>
      <c r="Q336" s="3" t="s">
        <v>2677</v>
      </c>
      <c r="R336" s="2">
        <v>157</v>
      </c>
      <c r="S336" s="37">
        <f t="shared" si="31"/>
        <v>3.06640625</v>
      </c>
      <c r="T336" s="28"/>
      <c r="U336" s="2">
        <v>335</v>
      </c>
      <c r="V336" s="3" t="s">
        <v>278</v>
      </c>
      <c r="W336" s="2">
        <v>68</v>
      </c>
      <c r="X336" s="37">
        <f t="shared" si="32"/>
        <v>1.5178571428571428</v>
      </c>
      <c r="Y336" s="28"/>
    </row>
    <row r="337" spans="1:25" x14ac:dyDescent="0.2">
      <c r="A337" s="2">
        <v>336</v>
      </c>
      <c r="B337" s="3" t="s">
        <v>925</v>
      </c>
      <c r="C337" s="2">
        <v>198</v>
      </c>
      <c r="D337" s="37">
        <f t="shared" si="28"/>
        <v>3.757828810020877</v>
      </c>
      <c r="E337" s="29"/>
      <c r="F337" s="2">
        <v>336</v>
      </c>
      <c r="G337" s="3" t="s">
        <v>1189</v>
      </c>
      <c r="H337" s="2">
        <v>212</v>
      </c>
      <c r="I337" s="37">
        <f t="shared" si="29"/>
        <v>4.5068027210884356</v>
      </c>
      <c r="J337" s="28"/>
      <c r="K337" s="2">
        <v>336</v>
      </c>
      <c r="L337" s="3" t="s">
        <v>1411</v>
      </c>
      <c r="M337" s="2">
        <v>170</v>
      </c>
      <c r="N337" s="37">
        <f t="shared" si="30"/>
        <v>3.3203125</v>
      </c>
      <c r="O337" s="28"/>
      <c r="P337" s="2">
        <v>336</v>
      </c>
      <c r="Q337" s="3" t="s">
        <v>2370</v>
      </c>
      <c r="R337" s="2">
        <v>156</v>
      </c>
      <c r="S337" s="37">
        <f t="shared" si="31"/>
        <v>3.046875</v>
      </c>
      <c r="T337" s="28"/>
      <c r="U337" s="2">
        <v>336</v>
      </c>
      <c r="V337" s="3" t="s">
        <v>2268</v>
      </c>
      <c r="W337" s="2">
        <v>66</v>
      </c>
      <c r="X337" s="37">
        <f t="shared" si="32"/>
        <v>1.4732142857142856</v>
      </c>
      <c r="Y337" s="28"/>
    </row>
    <row r="338" spans="1:25" x14ac:dyDescent="0.2">
      <c r="A338" s="2">
        <v>337</v>
      </c>
      <c r="B338" s="3" t="s">
        <v>2406</v>
      </c>
      <c r="C338" s="2">
        <v>194</v>
      </c>
      <c r="D338" s="37">
        <f t="shared" si="28"/>
        <v>3.6819130764851016</v>
      </c>
      <c r="E338" s="29"/>
      <c r="F338" s="2">
        <v>337</v>
      </c>
      <c r="G338" s="3" t="s">
        <v>2401</v>
      </c>
      <c r="H338" s="2">
        <v>211</v>
      </c>
      <c r="I338" s="37">
        <f t="shared" si="29"/>
        <v>4.4855442176870746</v>
      </c>
      <c r="J338" s="28"/>
      <c r="K338" s="2">
        <v>337</v>
      </c>
      <c r="L338" s="3" t="s">
        <v>857</v>
      </c>
      <c r="M338" s="2">
        <v>169</v>
      </c>
      <c r="N338" s="37">
        <f t="shared" si="30"/>
        <v>3.3007812499999996</v>
      </c>
      <c r="O338" s="28"/>
      <c r="P338" s="2">
        <v>337</v>
      </c>
      <c r="Q338" s="3" t="s">
        <v>1256</v>
      </c>
      <c r="R338" s="2">
        <v>155</v>
      </c>
      <c r="S338" s="37">
        <f t="shared" si="31"/>
        <v>3.02734375</v>
      </c>
      <c r="T338" s="28"/>
      <c r="U338" s="2">
        <v>337</v>
      </c>
      <c r="V338" s="3" t="s">
        <v>1908</v>
      </c>
      <c r="W338" s="2">
        <v>65</v>
      </c>
      <c r="X338" s="37">
        <f t="shared" si="32"/>
        <v>1.4508928571428572</v>
      </c>
      <c r="Y338" s="28"/>
    </row>
    <row r="339" spans="1:25" x14ac:dyDescent="0.2">
      <c r="A339" s="2">
        <v>338</v>
      </c>
      <c r="B339" s="24" t="s">
        <v>3110</v>
      </c>
      <c r="C339" s="2">
        <v>192</v>
      </c>
      <c r="D339" s="37">
        <f t="shared" si="28"/>
        <v>3.6439552097172139</v>
      </c>
      <c r="E339" s="29"/>
      <c r="F339" s="2">
        <v>338</v>
      </c>
      <c r="G339" s="3" t="s">
        <v>359</v>
      </c>
      <c r="H339" s="2">
        <v>208</v>
      </c>
      <c r="I339" s="37">
        <f t="shared" si="29"/>
        <v>4.4217687074829932</v>
      </c>
      <c r="J339" s="28"/>
      <c r="K339" s="2">
        <v>338</v>
      </c>
      <c r="L339" s="3" t="s">
        <v>627</v>
      </c>
      <c r="M339" s="2">
        <v>169</v>
      </c>
      <c r="N339" s="37">
        <f t="shared" si="30"/>
        <v>3.3007812499999996</v>
      </c>
      <c r="O339" s="28"/>
      <c r="P339" s="2">
        <v>338</v>
      </c>
      <c r="Q339" s="3" t="s">
        <v>163</v>
      </c>
      <c r="R339" s="2">
        <v>151</v>
      </c>
      <c r="S339" s="37">
        <f t="shared" si="31"/>
        <v>2.94921875</v>
      </c>
      <c r="T339" s="28"/>
      <c r="U339" s="2">
        <v>338</v>
      </c>
      <c r="V339" s="3" t="s">
        <v>1016</v>
      </c>
      <c r="W339" s="2">
        <v>65</v>
      </c>
      <c r="X339" s="37">
        <f t="shared" si="32"/>
        <v>1.4508928571428572</v>
      </c>
      <c r="Y339" s="28"/>
    </row>
    <row r="340" spans="1:25" x14ac:dyDescent="0.2">
      <c r="A340" s="2">
        <v>339</v>
      </c>
      <c r="B340" s="3" t="s">
        <v>687</v>
      </c>
      <c r="C340" s="2">
        <v>191</v>
      </c>
      <c r="D340" s="37">
        <f t="shared" si="28"/>
        <v>3.6249762763332702</v>
      </c>
      <c r="E340" s="29"/>
      <c r="F340" s="2">
        <v>339</v>
      </c>
      <c r="G340" s="3" t="s">
        <v>1670</v>
      </c>
      <c r="H340" s="2">
        <v>208</v>
      </c>
      <c r="I340" s="37">
        <f t="shared" si="29"/>
        <v>4.4217687074829932</v>
      </c>
      <c r="J340" s="28"/>
      <c r="K340" s="2">
        <v>339</v>
      </c>
      <c r="L340" s="3" t="s">
        <v>961</v>
      </c>
      <c r="M340" s="2">
        <v>165</v>
      </c>
      <c r="N340" s="37">
        <f t="shared" si="30"/>
        <v>3.22265625</v>
      </c>
      <c r="O340" s="28"/>
      <c r="P340" s="2">
        <v>339</v>
      </c>
      <c r="Q340" s="3" t="s">
        <v>2233</v>
      </c>
      <c r="R340" s="2">
        <v>150</v>
      </c>
      <c r="S340" s="37">
        <f t="shared" si="31"/>
        <v>2.9296875</v>
      </c>
      <c r="T340" s="28"/>
      <c r="U340" s="2">
        <v>339</v>
      </c>
      <c r="V340" s="3" t="s">
        <v>735</v>
      </c>
      <c r="W340" s="2">
        <v>65</v>
      </c>
      <c r="X340" s="37">
        <f t="shared" si="32"/>
        <v>1.4508928571428572</v>
      </c>
      <c r="Y340" s="28"/>
    </row>
    <row r="341" spans="1:25" x14ac:dyDescent="0.2">
      <c r="A341" s="2">
        <v>340</v>
      </c>
      <c r="B341" s="3" t="s">
        <v>1995</v>
      </c>
      <c r="C341" s="2">
        <v>191</v>
      </c>
      <c r="D341" s="37">
        <f t="shared" si="28"/>
        <v>3.6249762763332702</v>
      </c>
      <c r="E341" s="29"/>
      <c r="F341" s="2">
        <v>340</v>
      </c>
      <c r="G341" s="3" t="s">
        <v>2493</v>
      </c>
      <c r="H341" s="2">
        <v>207</v>
      </c>
      <c r="I341" s="37">
        <f t="shared" si="29"/>
        <v>4.4005102040816331</v>
      </c>
      <c r="J341" s="28"/>
      <c r="K341" s="2">
        <v>340</v>
      </c>
      <c r="L341" s="3" t="s">
        <v>757</v>
      </c>
      <c r="M341" s="2">
        <v>165</v>
      </c>
      <c r="N341" s="37">
        <f t="shared" si="30"/>
        <v>3.22265625</v>
      </c>
      <c r="O341" s="28"/>
      <c r="P341" s="2">
        <v>340</v>
      </c>
      <c r="Q341" s="3" t="s">
        <v>2234</v>
      </c>
      <c r="R341" s="2">
        <v>150</v>
      </c>
      <c r="S341" s="37">
        <f t="shared" si="31"/>
        <v>2.9296875</v>
      </c>
      <c r="T341" s="28"/>
      <c r="U341" s="2">
        <v>340</v>
      </c>
      <c r="V341" s="24" t="s">
        <v>4111</v>
      </c>
      <c r="W341" s="2">
        <v>64</v>
      </c>
      <c r="X341" s="37">
        <f t="shared" si="32"/>
        <v>1.4285714285714286</v>
      </c>
      <c r="Y341" s="28"/>
    </row>
    <row r="342" spans="1:25" x14ac:dyDescent="0.2">
      <c r="A342" s="2">
        <v>341</v>
      </c>
      <c r="B342" s="24" t="s">
        <v>3250</v>
      </c>
      <c r="C342" s="2">
        <v>191</v>
      </c>
      <c r="D342" s="37">
        <f t="shared" si="28"/>
        <v>3.6249762763332702</v>
      </c>
      <c r="E342" s="29"/>
      <c r="F342" s="2">
        <v>341</v>
      </c>
      <c r="G342" s="3" t="s">
        <v>1460</v>
      </c>
      <c r="H342" s="2">
        <v>205</v>
      </c>
      <c r="I342" s="37">
        <f t="shared" si="29"/>
        <v>4.3579931972789119</v>
      </c>
      <c r="J342" s="28"/>
      <c r="K342" s="2">
        <v>341</v>
      </c>
      <c r="L342" s="3" t="s">
        <v>1651</v>
      </c>
      <c r="M342" s="2">
        <v>163</v>
      </c>
      <c r="N342" s="37">
        <f t="shared" si="30"/>
        <v>3.18359375</v>
      </c>
      <c r="O342" s="28"/>
      <c r="P342" s="2">
        <v>341</v>
      </c>
      <c r="Q342" s="3" t="s">
        <v>262</v>
      </c>
      <c r="R342" s="2">
        <v>147</v>
      </c>
      <c r="S342" s="37">
        <f t="shared" si="31"/>
        <v>2.87109375</v>
      </c>
      <c r="T342" s="28"/>
      <c r="U342" s="2">
        <v>341</v>
      </c>
      <c r="V342" s="3" t="s">
        <v>2373</v>
      </c>
      <c r="W342" s="2">
        <v>63</v>
      </c>
      <c r="X342" s="37">
        <f t="shared" si="32"/>
        <v>1.40625</v>
      </c>
      <c r="Y342" s="28"/>
    </row>
    <row r="343" spans="1:25" x14ac:dyDescent="0.2">
      <c r="A343" s="2">
        <v>342</v>
      </c>
      <c r="B343" s="24" t="s">
        <v>3362</v>
      </c>
      <c r="C343" s="2">
        <v>189</v>
      </c>
      <c r="D343" s="37">
        <f t="shared" si="28"/>
        <v>3.5870184095653825</v>
      </c>
      <c r="E343" s="29"/>
      <c r="F343" s="2">
        <v>342</v>
      </c>
      <c r="G343" s="3" t="s">
        <v>2307</v>
      </c>
      <c r="H343" s="2">
        <v>203</v>
      </c>
      <c r="I343" s="37">
        <f t="shared" si="29"/>
        <v>4.3154761904761907</v>
      </c>
      <c r="J343" s="28"/>
      <c r="K343" s="2">
        <v>342</v>
      </c>
      <c r="L343" s="3" t="s">
        <v>705</v>
      </c>
      <c r="M343" s="2">
        <v>161</v>
      </c>
      <c r="N343" s="37">
        <f t="shared" si="30"/>
        <v>3.1445312500000004</v>
      </c>
      <c r="O343" s="28"/>
      <c r="P343" s="2">
        <v>342</v>
      </c>
      <c r="Q343" s="3" t="s">
        <v>204</v>
      </c>
      <c r="R343" s="2">
        <v>146</v>
      </c>
      <c r="S343" s="37">
        <f t="shared" si="31"/>
        <v>2.8515625</v>
      </c>
      <c r="T343" s="28"/>
      <c r="U343" s="2">
        <v>342</v>
      </c>
      <c r="V343" s="69" t="s">
        <v>3905</v>
      </c>
      <c r="W343" s="2">
        <v>63</v>
      </c>
      <c r="X343" s="37">
        <f t="shared" si="32"/>
        <v>1.40625</v>
      </c>
      <c r="Y343" s="28"/>
    </row>
    <row r="344" spans="1:25" x14ac:dyDescent="0.2">
      <c r="A344" s="30">
        <v>343</v>
      </c>
      <c r="B344" s="24" t="s">
        <v>3003</v>
      </c>
      <c r="C344" s="2">
        <v>188</v>
      </c>
      <c r="D344" s="37">
        <f t="shared" si="28"/>
        <v>3.5680394761814389</v>
      </c>
      <c r="E344" s="29"/>
      <c r="F344" s="2">
        <v>343</v>
      </c>
      <c r="G344" s="3" t="s">
        <v>2726</v>
      </c>
      <c r="H344" s="2">
        <v>201</v>
      </c>
      <c r="I344" s="37">
        <f t="shared" si="29"/>
        <v>4.2729591836734695</v>
      </c>
      <c r="J344" s="28"/>
      <c r="K344" s="2">
        <v>343</v>
      </c>
      <c r="L344" s="3" t="s">
        <v>1409</v>
      </c>
      <c r="M344" s="2">
        <v>160</v>
      </c>
      <c r="N344" s="37">
        <f t="shared" si="30"/>
        <v>3.125</v>
      </c>
      <c r="O344" s="28"/>
      <c r="P344" s="2">
        <v>343</v>
      </c>
      <c r="Q344" s="3" t="s">
        <v>2033</v>
      </c>
      <c r="R344" s="2">
        <v>146</v>
      </c>
      <c r="S344" s="37">
        <f t="shared" si="31"/>
        <v>2.8515625</v>
      </c>
      <c r="T344" s="28"/>
      <c r="U344" s="2">
        <v>343</v>
      </c>
      <c r="V344" s="24" t="s">
        <v>4058</v>
      </c>
      <c r="W344" s="2">
        <v>61</v>
      </c>
      <c r="X344" s="37">
        <f t="shared" si="32"/>
        <v>1.3616071428571428</v>
      </c>
      <c r="Y344" s="28"/>
    </row>
    <row r="345" spans="1:25" x14ac:dyDescent="0.2">
      <c r="A345" s="2">
        <v>344</v>
      </c>
      <c r="B345" s="24" t="s">
        <v>2774</v>
      </c>
      <c r="C345" s="2">
        <v>188</v>
      </c>
      <c r="D345" s="37">
        <f t="shared" si="28"/>
        <v>3.5680394761814389</v>
      </c>
      <c r="E345" s="29"/>
      <c r="F345" s="2">
        <v>344</v>
      </c>
      <c r="G345" s="3" t="s">
        <v>171</v>
      </c>
      <c r="H345" s="2">
        <v>198</v>
      </c>
      <c r="I345" s="37">
        <f t="shared" si="29"/>
        <v>4.2091836734693873</v>
      </c>
      <c r="J345" s="28"/>
      <c r="K345" s="2">
        <v>344</v>
      </c>
      <c r="L345" s="3" t="s">
        <v>944</v>
      </c>
      <c r="M345" s="2">
        <v>160</v>
      </c>
      <c r="N345" s="37">
        <f t="shared" si="30"/>
        <v>3.125</v>
      </c>
      <c r="O345" s="28"/>
      <c r="P345" s="2">
        <v>344</v>
      </c>
      <c r="Q345" s="3" t="s">
        <v>2235</v>
      </c>
      <c r="R345" s="2">
        <v>142</v>
      </c>
      <c r="S345" s="37">
        <f t="shared" si="31"/>
        <v>2.7734375</v>
      </c>
      <c r="T345" s="28"/>
      <c r="U345" s="2">
        <v>344</v>
      </c>
      <c r="V345" s="3" t="s">
        <v>867</v>
      </c>
      <c r="W345" s="2">
        <v>61</v>
      </c>
      <c r="X345" s="37">
        <f t="shared" si="32"/>
        <v>1.3616071428571428</v>
      </c>
      <c r="Y345" s="28"/>
    </row>
    <row r="346" spans="1:25" x14ac:dyDescent="0.2">
      <c r="A346" s="2">
        <v>345</v>
      </c>
      <c r="B346" s="3" t="s">
        <v>2825</v>
      </c>
      <c r="C346" s="2">
        <v>180</v>
      </c>
      <c r="D346" s="37">
        <f t="shared" si="28"/>
        <v>3.4162080091098881</v>
      </c>
      <c r="E346" s="29"/>
      <c r="F346" s="2">
        <v>345</v>
      </c>
      <c r="G346" s="3" t="s">
        <v>1737</v>
      </c>
      <c r="H346" s="2">
        <v>197</v>
      </c>
      <c r="I346" s="37">
        <f t="shared" si="29"/>
        <v>4.1879251700680271</v>
      </c>
      <c r="J346" s="28"/>
      <c r="K346" s="2">
        <v>345</v>
      </c>
      <c r="L346" s="3" t="s">
        <v>1448</v>
      </c>
      <c r="M346" s="2">
        <v>159</v>
      </c>
      <c r="N346" s="37">
        <f t="shared" si="30"/>
        <v>3.10546875</v>
      </c>
      <c r="O346" s="28"/>
      <c r="P346" s="2">
        <v>345</v>
      </c>
      <c r="Q346" s="3" t="s">
        <v>2273</v>
      </c>
      <c r="R346" s="2">
        <v>141</v>
      </c>
      <c r="S346" s="37">
        <f t="shared" si="31"/>
        <v>2.75390625</v>
      </c>
      <c r="T346" s="28"/>
      <c r="U346" s="2">
        <v>345</v>
      </c>
      <c r="V346" s="69" t="s">
        <v>4059</v>
      </c>
      <c r="W346" s="2">
        <v>60</v>
      </c>
      <c r="X346" s="37">
        <f t="shared" si="32"/>
        <v>1.3392857142857142</v>
      </c>
      <c r="Y346" s="28"/>
    </row>
    <row r="347" spans="1:25" x14ac:dyDescent="0.2">
      <c r="A347" s="2">
        <v>346</v>
      </c>
      <c r="B347" s="3" t="s">
        <v>1661</v>
      </c>
      <c r="C347" s="2">
        <v>179</v>
      </c>
      <c r="D347" s="37">
        <f t="shared" si="28"/>
        <v>3.3972290757259445</v>
      </c>
      <c r="E347" s="29"/>
      <c r="F347" s="2">
        <v>346</v>
      </c>
      <c r="G347" s="3" t="s">
        <v>1665</v>
      </c>
      <c r="H347" s="2">
        <v>196</v>
      </c>
      <c r="I347" s="37">
        <f t="shared" si="29"/>
        <v>4.1666666666666661</v>
      </c>
      <c r="J347" s="28"/>
      <c r="K347" s="2">
        <v>346</v>
      </c>
      <c r="L347" s="3" t="s">
        <v>1013</v>
      </c>
      <c r="M347" s="2">
        <v>155</v>
      </c>
      <c r="N347" s="37">
        <f t="shared" si="30"/>
        <v>3.02734375</v>
      </c>
      <c r="O347" s="28"/>
      <c r="P347" s="2">
        <v>346</v>
      </c>
      <c r="Q347" s="3" t="s">
        <v>2221</v>
      </c>
      <c r="R347" s="2">
        <v>141</v>
      </c>
      <c r="S347" s="37">
        <f t="shared" si="31"/>
        <v>2.75390625</v>
      </c>
      <c r="T347" s="28"/>
      <c r="U347" s="2">
        <v>346</v>
      </c>
      <c r="V347" s="69" t="s">
        <v>3997</v>
      </c>
      <c r="W347" s="2">
        <v>59</v>
      </c>
      <c r="X347" s="37">
        <f t="shared" si="32"/>
        <v>1.3169642857142858</v>
      </c>
      <c r="Y347" s="28"/>
    </row>
    <row r="348" spans="1:25" x14ac:dyDescent="0.2">
      <c r="A348" s="2">
        <v>347</v>
      </c>
      <c r="B348" s="3" t="s">
        <v>2090</v>
      </c>
      <c r="C348" s="2">
        <v>179</v>
      </c>
      <c r="D348" s="37">
        <f t="shared" si="28"/>
        <v>3.3972290757259445</v>
      </c>
      <c r="E348" s="29"/>
      <c r="F348" s="2">
        <v>347</v>
      </c>
      <c r="G348" s="3" t="s">
        <v>1627</v>
      </c>
      <c r="H348" s="2">
        <v>195</v>
      </c>
      <c r="I348" s="37">
        <f t="shared" si="29"/>
        <v>4.1454081632653059</v>
      </c>
      <c r="J348" s="28"/>
      <c r="K348" s="2">
        <v>347</v>
      </c>
      <c r="L348" s="3" t="s">
        <v>1058</v>
      </c>
      <c r="M348" s="2">
        <v>155</v>
      </c>
      <c r="N348" s="37">
        <f t="shared" si="30"/>
        <v>3.02734375</v>
      </c>
      <c r="O348" s="28"/>
      <c r="P348" s="2">
        <v>347</v>
      </c>
      <c r="Q348" s="3" t="s">
        <v>2673</v>
      </c>
      <c r="R348" s="2">
        <v>139</v>
      </c>
      <c r="S348" s="37">
        <f t="shared" si="31"/>
        <v>2.71484375</v>
      </c>
      <c r="T348" s="28"/>
      <c r="U348" s="2">
        <v>347</v>
      </c>
      <c r="V348" s="3" t="s">
        <v>1699</v>
      </c>
      <c r="W348" s="2">
        <v>58</v>
      </c>
      <c r="X348" s="37">
        <f t="shared" si="32"/>
        <v>1.2946428571428572</v>
      </c>
      <c r="Y348" s="28"/>
    </row>
    <row r="349" spans="1:25" x14ac:dyDescent="0.2">
      <c r="A349" s="2">
        <v>348</v>
      </c>
      <c r="B349" s="3" t="s">
        <v>2075</v>
      </c>
      <c r="C349" s="2">
        <v>177</v>
      </c>
      <c r="D349" s="37">
        <f t="shared" si="28"/>
        <v>3.3592712089580568</v>
      </c>
      <c r="E349" s="29"/>
      <c r="F349" s="2">
        <v>348</v>
      </c>
      <c r="G349" s="3" t="s">
        <v>1096</v>
      </c>
      <c r="H349" s="2">
        <v>195</v>
      </c>
      <c r="I349" s="37">
        <f t="shared" si="29"/>
        <v>4.1454081632653059</v>
      </c>
      <c r="J349" s="28"/>
      <c r="K349" s="2">
        <v>348</v>
      </c>
      <c r="L349" s="3" t="s">
        <v>801</v>
      </c>
      <c r="M349" s="2">
        <v>154</v>
      </c>
      <c r="N349" s="37">
        <f t="shared" si="30"/>
        <v>3.0078125</v>
      </c>
      <c r="O349" s="28"/>
      <c r="P349" s="2">
        <v>348</v>
      </c>
      <c r="Q349" s="3" t="s">
        <v>2152</v>
      </c>
      <c r="R349" s="2">
        <v>139</v>
      </c>
      <c r="S349" s="37">
        <f t="shared" si="31"/>
        <v>2.71484375</v>
      </c>
      <c r="T349" s="28"/>
      <c r="U349" s="2">
        <v>348</v>
      </c>
      <c r="V349" s="69" t="s">
        <v>3969</v>
      </c>
      <c r="W349" s="2">
        <v>58</v>
      </c>
      <c r="X349" s="37">
        <f t="shared" si="32"/>
        <v>1.2946428571428572</v>
      </c>
      <c r="Y349" s="28"/>
    </row>
    <row r="350" spans="1:25" x14ac:dyDescent="0.2">
      <c r="A350" s="2">
        <v>349</v>
      </c>
      <c r="B350" s="3" t="s">
        <v>24</v>
      </c>
      <c r="C350" s="2">
        <v>177</v>
      </c>
      <c r="D350" s="37">
        <f t="shared" si="28"/>
        <v>3.3592712089580568</v>
      </c>
      <c r="E350" s="29"/>
      <c r="F350" s="2">
        <v>349</v>
      </c>
      <c r="G350" s="3" t="s">
        <v>1128</v>
      </c>
      <c r="H350" s="2">
        <v>194</v>
      </c>
      <c r="I350" s="37">
        <f t="shared" si="29"/>
        <v>4.1241496598639449</v>
      </c>
      <c r="J350" s="28"/>
      <c r="K350" s="2">
        <v>349</v>
      </c>
      <c r="L350" s="3" t="s">
        <v>1389</v>
      </c>
      <c r="M350" s="2">
        <v>152</v>
      </c>
      <c r="N350" s="37">
        <f t="shared" si="30"/>
        <v>2.96875</v>
      </c>
      <c r="O350" s="28"/>
      <c r="P350" s="2">
        <v>349</v>
      </c>
      <c r="Q350" s="3" t="s">
        <v>2272</v>
      </c>
      <c r="R350" s="2">
        <v>137</v>
      </c>
      <c r="S350" s="37">
        <f t="shared" si="31"/>
        <v>2.67578125</v>
      </c>
      <c r="T350" s="28"/>
      <c r="U350" s="2">
        <v>349</v>
      </c>
      <c r="V350" s="3" t="s">
        <v>2047</v>
      </c>
      <c r="W350" s="2">
        <v>57</v>
      </c>
      <c r="X350" s="37">
        <f t="shared" si="32"/>
        <v>1.2723214285714286</v>
      </c>
      <c r="Y350" s="28"/>
    </row>
    <row r="351" spans="1:25" x14ac:dyDescent="0.2">
      <c r="A351" s="2">
        <v>350</v>
      </c>
      <c r="B351" s="24" t="s">
        <v>2951</v>
      </c>
      <c r="C351" s="2">
        <v>176</v>
      </c>
      <c r="D351" s="37">
        <f t="shared" si="28"/>
        <v>3.3402922755741127</v>
      </c>
      <c r="E351" s="29"/>
      <c r="F351" s="2">
        <v>350</v>
      </c>
      <c r="G351" s="3" t="s">
        <v>1269</v>
      </c>
      <c r="H351" s="2">
        <v>193</v>
      </c>
      <c r="I351" s="37">
        <f t="shared" si="29"/>
        <v>4.1028911564625847</v>
      </c>
      <c r="J351" s="28"/>
      <c r="K351" s="2">
        <v>350</v>
      </c>
      <c r="L351" s="3" t="s">
        <v>959</v>
      </c>
      <c r="M351" s="2">
        <v>152</v>
      </c>
      <c r="N351" s="37">
        <f t="shared" si="30"/>
        <v>2.96875</v>
      </c>
      <c r="O351" s="28"/>
      <c r="P351" s="2">
        <v>350</v>
      </c>
      <c r="Q351" s="3" t="s">
        <v>230</v>
      </c>
      <c r="R351" s="2">
        <v>135</v>
      </c>
      <c r="S351" s="37">
        <f t="shared" si="31"/>
        <v>2.63671875</v>
      </c>
      <c r="T351" s="28"/>
      <c r="U351" s="2">
        <v>350</v>
      </c>
      <c r="V351" s="69" t="s">
        <v>3923</v>
      </c>
      <c r="W351" s="2">
        <v>57</v>
      </c>
      <c r="X351" s="37">
        <f t="shared" si="32"/>
        <v>1.2723214285714286</v>
      </c>
      <c r="Y351" s="28"/>
    </row>
    <row r="352" spans="1:25" x14ac:dyDescent="0.2">
      <c r="A352" s="2">
        <v>351</v>
      </c>
      <c r="B352" s="24" t="s">
        <v>3404</v>
      </c>
      <c r="C352" s="2">
        <v>175</v>
      </c>
      <c r="D352" s="37">
        <f t="shared" si="28"/>
        <v>3.321313342190169</v>
      </c>
      <c r="E352" s="29"/>
      <c r="F352" s="2">
        <v>351</v>
      </c>
      <c r="G352" s="3" t="s">
        <v>1151</v>
      </c>
      <c r="H352" s="2">
        <v>192</v>
      </c>
      <c r="I352" s="37">
        <f t="shared" si="29"/>
        <v>4.0816326530612246</v>
      </c>
      <c r="J352" s="28"/>
      <c r="K352" s="2">
        <v>351</v>
      </c>
      <c r="L352" s="3" t="s">
        <v>415</v>
      </c>
      <c r="M352" s="2">
        <v>152</v>
      </c>
      <c r="N352" s="37">
        <f t="shared" si="30"/>
        <v>2.96875</v>
      </c>
      <c r="O352" s="28"/>
      <c r="P352" s="2">
        <v>351</v>
      </c>
      <c r="Q352" s="3" t="s">
        <v>2199</v>
      </c>
      <c r="R352" s="2">
        <v>134</v>
      </c>
      <c r="S352" s="37">
        <f t="shared" si="31"/>
        <v>2.6171875</v>
      </c>
      <c r="T352" s="28"/>
      <c r="U352" s="2">
        <v>351</v>
      </c>
      <c r="V352" s="3" t="s">
        <v>1728</v>
      </c>
      <c r="W352" s="2">
        <v>56</v>
      </c>
      <c r="X352" s="37">
        <f t="shared" si="32"/>
        <v>1.25</v>
      </c>
      <c r="Y352" s="28"/>
    </row>
    <row r="353" spans="1:25" x14ac:dyDescent="0.2">
      <c r="A353" s="2">
        <v>352</v>
      </c>
      <c r="B353" s="24" t="s">
        <v>3183</v>
      </c>
      <c r="C353" s="2">
        <v>174</v>
      </c>
      <c r="D353" s="37">
        <f t="shared" si="28"/>
        <v>3.3023344088062254</v>
      </c>
      <c r="E353" s="29"/>
      <c r="F353" s="2">
        <v>352</v>
      </c>
      <c r="G353" s="3" t="s">
        <v>2596</v>
      </c>
      <c r="H353" s="2">
        <v>192</v>
      </c>
      <c r="I353" s="37">
        <f t="shared" si="29"/>
        <v>4.0816326530612246</v>
      </c>
      <c r="J353" s="28"/>
      <c r="K353" s="2">
        <v>352</v>
      </c>
      <c r="L353" s="3" t="s">
        <v>704</v>
      </c>
      <c r="M353" s="2">
        <v>150</v>
      </c>
      <c r="N353" s="37">
        <f t="shared" si="30"/>
        <v>2.9296875</v>
      </c>
      <c r="O353" s="28"/>
      <c r="P353" s="2">
        <v>352</v>
      </c>
      <c r="Q353" s="3" t="s">
        <v>1225</v>
      </c>
      <c r="R353" s="2">
        <v>130</v>
      </c>
      <c r="S353" s="37">
        <f t="shared" si="31"/>
        <v>2.5390625</v>
      </c>
      <c r="T353" s="28"/>
      <c r="U353" s="2">
        <v>352</v>
      </c>
      <c r="V353" s="3" t="s">
        <v>1854</v>
      </c>
      <c r="W353" s="2">
        <v>55</v>
      </c>
      <c r="X353" s="37">
        <f t="shared" si="32"/>
        <v>1.2276785714285714</v>
      </c>
      <c r="Y353" s="28"/>
    </row>
    <row r="354" spans="1:25" x14ac:dyDescent="0.2">
      <c r="A354" s="2">
        <v>353</v>
      </c>
      <c r="B354" s="24" t="s">
        <v>3263</v>
      </c>
      <c r="C354" s="2">
        <v>171</v>
      </c>
      <c r="D354" s="37">
        <f t="shared" si="28"/>
        <v>3.2453976086543936</v>
      </c>
      <c r="E354" s="29"/>
      <c r="F354" s="2">
        <v>353</v>
      </c>
      <c r="G354" s="3" t="s">
        <v>706</v>
      </c>
      <c r="H354" s="2">
        <v>190</v>
      </c>
      <c r="I354" s="37">
        <f t="shared" si="29"/>
        <v>4.0391156462585034</v>
      </c>
      <c r="J354" s="28"/>
      <c r="K354" s="2">
        <v>353</v>
      </c>
      <c r="L354" s="3" t="s">
        <v>288</v>
      </c>
      <c r="M354" s="2">
        <v>149</v>
      </c>
      <c r="N354" s="37">
        <f t="shared" si="30"/>
        <v>2.91015625</v>
      </c>
      <c r="O354" s="28"/>
      <c r="P354" s="2">
        <v>353</v>
      </c>
      <c r="Q354" s="3" t="s">
        <v>284</v>
      </c>
      <c r="R354" s="2">
        <v>127</v>
      </c>
      <c r="S354" s="37">
        <f t="shared" si="31"/>
        <v>2.48046875</v>
      </c>
      <c r="T354" s="28"/>
      <c r="U354" s="2">
        <v>353</v>
      </c>
      <c r="V354" s="3" t="s">
        <v>1020</v>
      </c>
      <c r="W354" s="2">
        <v>54</v>
      </c>
      <c r="X354" s="37">
        <f t="shared" si="32"/>
        <v>1.205357142857143</v>
      </c>
      <c r="Y354" s="28"/>
    </row>
    <row r="355" spans="1:25" x14ac:dyDescent="0.2">
      <c r="A355" s="2">
        <v>354</v>
      </c>
      <c r="B355" s="24" t="s">
        <v>3400</v>
      </c>
      <c r="C355" s="2">
        <v>170</v>
      </c>
      <c r="D355" s="37">
        <f t="shared" si="28"/>
        <v>3.22641867527045</v>
      </c>
      <c r="E355" s="29"/>
      <c r="F355" s="2">
        <v>354</v>
      </c>
      <c r="G355" s="3" t="s">
        <v>2293</v>
      </c>
      <c r="H355" s="2">
        <v>189</v>
      </c>
      <c r="I355" s="37">
        <f t="shared" si="29"/>
        <v>4.0178571428571432</v>
      </c>
      <c r="J355" s="28"/>
      <c r="K355" s="2">
        <v>354</v>
      </c>
      <c r="L355" s="3" t="s">
        <v>1010</v>
      </c>
      <c r="M355" s="2">
        <v>148</v>
      </c>
      <c r="N355" s="37">
        <f t="shared" si="30"/>
        <v>2.890625</v>
      </c>
      <c r="O355" s="28"/>
      <c r="P355" s="2">
        <v>354</v>
      </c>
      <c r="Q355" s="3" t="s">
        <v>704</v>
      </c>
      <c r="R355" s="2">
        <v>127</v>
      </c>
      <c r="S355" s="37">
        <f t="shared" si="31"/>
        <v>2.48046875</v>
      </c>
      <c r="T355" s="28"/>
      <c r="U355" s="2">
        <v>354</v>
      </c>
      <c r="V355" s="3" t="s">
        <v>2739</v>
      </c>
      <c r="W355" s="2">
        <v>54</v>
      </c>
      <c r="X355" s="37">
        <f t="shared" si="32"/>
        <v>1.205357142857143</v>
      </c>
      <c r="Y355" s="28"/>
    </row>
    <row r="356" spans="1:25" x14ac:dyDescent="0.2">
      <c r="A356" s="2">
        <v>355</v>
      </c>
      <c r="B356" s="24" t="s">
        <v>3432</v>
      </c>
      <c r="C356" s="2">
        <v>168</v>
      </c>
      <c r="D356" s="37">
        <f t="shared" si="28"/>
        <v>3.1884608085025623</v>
      </c>
      <c r="E356" s="29"/>
      <c r="F356" s="2">
        <v>355</v>
      </c>
      <c r="G356" s="3" t="s">
        <v>1803</v>
      </c>
      <c r="H356" s="2">
        <v>188</v>
      </c>
      <c r="I356" s="37">
        <f t="shared" si="29"/>
        <v>3.9965986394557826</v>
      </c>
      <c r="J356" s="28"/>
      <c r="K356" s="2">
        <v>355</v>
      </c>
      <c r="L356" s="3" t="s">
        <v>283</v>
      </c>
      <c r="M356" s="2">
        <v>147</v>
      </c>
      <c r="N356" s="37">
        <f t="shared" si="30"/>
        <v>2.87109375</v>
      </c>
      <c r="O356" s="28"/>
      <c r="P356" s="2">
        <v>355</v>
      </c>
      <c r="Q356" s="3" t="s">
        <v>2676</v>
      </c>
      <c r="R356" s="2">
        <v>127</v>
      </c>
      <c r="S356" s="37">
        <f t="shared" si="31"/>
        <v>2.48046875</v>
      </c>
      <c r="T356" s="28"/>
      <c r="U356" s="2">
        <v>355</v>
      </c>
      <c r="V356" s="3" t="s">
        <v>2367</v>
      </c>
      <c r="W356" s="2">
        <v>52</v>
      </c>
      <c r="X356" s="37">
        <f t="shared" si="32"/>
        <v>1.1607142857142858</v>
      </c>
      <c r="Y356" s="28"/>
    </row>
    <row r="357" spans="1:25" x14ac:dyDescent="0.2">
      <c r="A357" s="2">
        <v>356</v>
      </c>
      <c r="B357" s="24" t="s">
        <v>1491</v>
      </c>
      <c r="C357" s="2">
        <v>167</v>
      </c>
      <c r="D357" s="37">
        <f t="shared" si="28"/>
        <v>3.1694818751186187</v>
      </c>
      <c r="E357" s="29"/>
      <c r="F357" s="2">
        <v>356</v>
      </c>
      <c r="G357" s="3" t="s">
        <v>2471</v>
      </c>
      <c r="H357" s="2">
        <v>188</v>
      </c>
      <c r="I357" s="37">
        <f t="shared" si="29"/>
        <v>3.9965986394557826</v>
      </c>
      <c r="J357" s="28"/>
      <c r="K357" s="2">
        <v>356</v>
      </c>
      <c r="L357" s="3" t="s">
        <v>316</v>
      </c>
      <c r="M357" s="2">
        <v>145</v>
      </c>
      <c r="N357" s="37">
        <f t="shared" si="30"/>
        <v>2.83203125</v>
      </c>
      <c r="O357" s="28"/>
      <c r="P357" s="2">
        <v>356</v>
      </c>
      <c r="Q357" s="3" t="s">
        <v>197</v>
      </c>
      <c r="R357" s="2">
        <v>123</v>
      </c>
      <c r="S357" s="37">
        <f t="shared" si="31"/>
        <v>2.40234375</v>
      </c>
      <c r="T357" s="28"/>
      <c r="U357" s="2">
        <v>356</v>
      </c>
      <c r="V357" s="3" t="s">
        <v>2037</v>
      </c>
      <c r="W357" s="2">
        <v>52</v>
      </c>
      <c r="X357" s="37">
        <f t="shared" si="32"/>
        <v>1.1607142857142858</v>
      </c>
      <c r="Y357" s="28"/>
    </row>
    <row r="358" spans="1:25" x14ac:dyDescent="0.2">
      <c r="A358" s="2">
        <v>357</v>
      </c>
      <c r="B358" s="3" t="s">
        <v>1992</v>
      </c>
      <c r="C358" s="2">
        <v>167</v>
      </c>
      <c r="D358" s="37">
        <f t="shared" si="28"/>
        <v>3.1694818751186187</v>
      </c>
      <c r="E358" s="29"/>
      <c r="F358" s="2">
        <v>357</v>
      </c>
      <c r="G358" s="3" t="s">
        <v>1918</v>
      </c>
      <c r="H358" s="2">
        <v>187</v>
      </c>
      <c r="I358" s="37">
        <f t="shared" si="29"/>
        <v>3.975340136054422</v>
      </c>
      <c r="J358" s="28"/>
      <c r="K358" s="2">
        <v>357</v>
      </c>
      <c r="L358" s="3" t="s">
        <v>1253</v>
      </c>
      <c r="M358" s="2">
        <v>143</v>
      </c>
      <c r="N358" s="37">
        <f t="shared" si="30"/>
        <v>2.79296875</v>
      </c>
      <c r="O358" s="28"/>
      <c r="P358" s="2">
        <v>357</v>
      </c>
      <c r="Q358" s="3" t="s">
        <v>623</v>
      </c>
      <c r="R358" s="2">
        <v>120</v>
      </c>
      <c r="S358" s="37">
        <f t="shared" si="31"/>
        <v>2.34375</v>
      </c>
      <c r="T358" s="28"/>
      <c r="U358" s="2">
        <v>357</v>
      </c>
      <c r="V358" s="3" t="s">
        <v>592</v>
      </c>
      <c r="W358" s="2">
        <v>51</v>
      </c>
      <c r="X358" s="37">
        <f t="shared" si="32"/>
        <v>1.138392857142857</v>
      </c>
      <c r="Y358" s="28"/>
    </row>
    <row r="359" spans="1:25" x14ac:dyDescent="0.2">
      <c r="A359" s="2">
        <v>358</v>
      </c>
      <c r="B359" s="3" t="s">
        <v>1153</v>
      </c>
      <c r="C359" s="2">
        <v>165</v>
      </c>
      <c r="D359" s="37">
        <f t="shared" si="28"/>
        <v>3.131524008350731</v>
      </c>
      <c r="E359" s="29"/>
      <c r="F359" s="2">
        <v>358</v>
      </c>
      <c r="G359" s="3" t="s">
        <v>697</v>
      </c>
      <c r="H359" s="2">
        <v>187</v>
      </c>
      <c r="I359" s="37">
        <f t="shared" si="29"/>
        <v>3.975340136054422</v>
      </c>
      <c r="J359" s="28"/>
      <c r="K359" s="2">
        <v>358</v>
      </c>
      <c r="L359" s="3" t="s">
        <v>2497</v>
      </c>
      <c r="M359" s="2">
        <v>143</v>
      </c>
      <c r="N359" s="37">
        <f t="shared" si="30"/>
        <v>2.79296875</v>
      </c>
      <c r="O359" s="28"/>
      <c r="P359" s="2">
        <v>358</v>
      </c>
      <c r="Q359" s="3" t="s">
        <v>2237</v>
      </c>
      <c r="R359" s="2">
        <v>118</v>
      </c>
      <c r="S359" s="37">
        <f t="shared" si="31"/>
        <v>2.3046875</v>
      </c>
      <c r="T359" s="28"/>
      <c r="U359" s="2">
        <v>358</v>
      </c>
      <c r="V359" s="69" t="s">
        <v>3819</v>
      </c>
      <c r="W359" s="2">
        <v>49</v>
      </c>
      <c r="X359" s="37">
        <f t="shared" si="32"/>
        <v>1.09375</v>
      </c>
      <c r="Y359" s="28"/>
    </row>
    <row r="360" spans="1:25" x14ac:dyDescent="0.2">
      <c r="A360" s="2">
        <v>359</v>
      </c>
      <c r="B360" s="3" t="s">
        <v>333</v>
      </c>
      <c r="C360" s="2">
        <v>165</v>
      </c>
      <c r="D360" s="37">
        <f t="shared" si="28"/>
        <v>3.131524008350731</v>
      </c>
      <c r="E360" s="29"/>
      <c r="F360" s="2">
        <v>359</v>
      </c>
      <c r="G360" s="3" t="s">
        <v>1916</v>
      </c>
      <c r="H360" s="2">
        <v>185</v>
      </c>
      <c r="I360" s="37">
        <f t="shared" si="29"/>
        <v>3.9328231292517009</v>
      </c>
      <c r="J360" s="28"/>
      <c r="K360" s="2">
        <v>359</v>
      </c>
      <c r="L360" s="3" t="s">
        <v>965</v>
      </c>
      <c r="M360" s="2">
        <v>143</v>
      </c>
      <c r="N360" s="37">
        <f t="shared" si="30"/>
        <v>2.79296875</v>
      </c>
      <c r="O360" s="28"/>
      <c r="P360" s="2">
        <v>359</v>
      </c>
      <c r="Q360" s="3" t="s">
        <v>173</v>
      </c>
      <c r="R360" s="2">
        <v>115</v>
      </c>
      <c r="S360" s="37">
        <f t="shared" si="31"/>
        <v>2.24609375</v>
      </c>
      <c r="T360" s="28"/>
      <c r="U360" s="2">
        <v>359</v>
      </c>
      <c r="V360" s="3" t="s">
        <v>2150</v>
      </c>
      <c r="W360" s="2">
        <v>49</v>
      </c>
      <c r="X360" s="37">
        <f t="shared" si="32"/>
        <v>1.09375</v>
      </c>
      <c r="Y360" s="28"/>
    </row>
    <row r="361" spans="1:25" x14ac:dyDescent="0.2">
      <c r="A361" s="2">
        <v>360</v>
      </c>
      <c r="B361" s="24" t="s">
        <v>2781</v>
      </c>
      <c r="C361" s="2">
        <v>165</v>
      </c>
      <c r="D361" s="37">
        <f t="shared" si="28"/>
        <v>3.131524008350731</v>
      </c>
      <c r="E361" s="29"/>
      <c r="F361" s="2">
        <v>360</v>
      </c>
      <c r="G361" s="3" t="s">
        <v>1663</v>
      </c>
      <c r="H361" s="2">
        <v>185</v>
      </c>
      <c r="I361" s="37">
        <f t="shared" si="29"/>
        <v>3.9328231292517009</v>
      </c>
      <c r="J361" s="28"/>
      <c r="K361" s="2">
        <v>360</v>
      </c>
      <c r="L361" s="3" t="s">
        <v>1672</v>
      </c>
      <c r="M361" s="2">
        <v>142</v>
      </c>
      <c r="N361" s="37">
        <f t="shared" si="30"/>
        <v>2.7734375</v>
      </c>
      <c r="O361" s="28"/>
      <c r="P361" s="2">
        <v>360</v>
      </c>
      <c r="Q361" s="3" t="s">
        <v>1472</v>
      </c>
      <c r="R361" s="2">
        <v>113</v>
      </c>
      <c r="S361" s="37">
        <f t="shared" si="31"/>
        <v>2.20703125</v>
      </c>
      <c r="T361" s="28"/>
      <c r="U361" s="2">
        <v>360</v>
      </c>
      <c r="V361" s="3" t="s">
        <v>2141</v>
      </c>
      <c r="W361" s="2">
        <v>47</v>
      </c>
      <c r="X361" s="37">
        <f t="shared" si="32"/>
        <v>1.0491071428571428</v>
      </c>
      <c r="Y361" s="28"/>
    </row>
    <row r="362" spans="1:25" x14ac:dyDescent="0.2">
      <c r="A362" s="2">
        <v>361</v>
      </c>
      <c r="B362" s="24" t="s">
        <v>2901</v>
      </c>
      <c r="C362" s="2">
        <v>163</v>
      </c>
      <c r="D362" s="37">
        <f t="shared" si="28"/>
        <v>3.0935661415828433</v>
      </c>
      <c r="E362" s="29"/>
      <c r="F362" s="2">
        <v>361</v>
      </c>
      <c r="G362" s="3" t="s">
        <v>2494</v>
      </c>
      <c r="H362" s="2">
        <v>185</v>
      </c>
      <c r="I362" s="37">
        <f t="shared" si="29"/>
        <v>3.9328231292517009</v>
      </c>
      <c r="J362" s="28"/>
      <c r="K362" s="2">
        <v>361</v>
      </c>
      <c r="L362" s="3" t="s">
        <v>264</v>
      </c>
      <c r="M362" s="2">
        <v>141</v>
      </c>
      <c r="N362" s="37">
        <f t="shared" si="30"/>
        <v>2.75390625</v>
      </c>
      <c r="O362" s="28"/>
      <c r="P362" s="2">
        <v>361</v>
      </c>
      <c r="Q362" s="3" t="s">
        <v>2606</v>
      </c>
      <c r="R362" s="2">
        <v>112</v>
      </c>
      <c r="S362" s="37">
        <f t="shared" si="31"/>
        <v>2.1875</v>
      </c>
      <c r="T362" s="28"/>
      <c r="U362" s="2">
        <v>361</v>
      </c>
      <c r="V362" s="69" t="s">
        <v>3919</v>
      </c>
      <c r="W362" s="2">
        <v>46</v>
      </c>
      <c r="X362" s="37">
        <f t="shared" si="32"/>
        <v>1.0267857142857142</v>
      </c>
      <c r="Y362" s="28"/>
    </row>
    <row r="363" spans="1:25" x14ac:dyDescent="0.2">
      <c r="A363" s="30">
        <v>362</v>
      </c>
      <c r="B363" s="3" t="s">
        <v>441</v>
      </c>
      <c r="C363" s="2">
        <v>163</v>
      </c>
      <c r="D363" s="37">
        <f t="shared" si="28"/>
        <v>3.0935661415828433</v>
      </c>
      <c r="E363" s="29"/>
      <c r="F363" s="2">
        <v>362</v>
      </c>
      <c r="G363" s="3" t="s">
        <v>2343</v>
      </c>
      <c r="H363" s="2">
        <v>182</v>
      </c>
      <c r="I363" s="37">
        <f t="shared" si="29"/>
        <v>3.8690476190476191</v>
      </c>
      <c r="J363" s="28"/>
      <c r="K363" s="2">
        <v>362</v>
      </c>
      <c r="L363" s="3" t="s">
        <v>2738</v>
      </c>
      <c r="M363" s="2">
        <v>140</v>
      </c>
      <c r="N363" s="37">
        <f t="shared" si="30"/>
        <v>2.734375</v>
      </c>
      <c r="O363" s="28"/>
      <c r="P363" s="2">
        <v>362</v>
      </c>
      <c r="Q363" s="3" t="s">
        <v>2460</v>
      </c>
      <c r="R363" s="2">
        <v>111</v>
      </c>
      <c r="S363" s="37">
        <f t="shared" si="31"/>
        <v>2.16796875</v>
      </c>
      <c r="T363" s="28"/>
      <c r="U363" s="2">
        <v>362</v>
      </c>
      <c r="V363" s="3" t="s">
        <v>2500</v>
      </c>
      <c r="W363" s="2">
        <v>46</v>
      </c>
      <c r="X363" s="37">
        <f t="shared" si="32"/>
        <v>1.0267857142857142</v>
      </c>
      <c r="Y363" s="28"/>
    </row>
    <row r="364" spans="1:25" x14ac:dyDescent="0.2">
      <c r="A364" s="2">
        <v>363</v>
      </c>
      <c r="B364" s="3" t="s">
        <v>1451</v>
      </c>
      <c r="C364" s="2">
        <v>163</v>
      </c>
      <c r="D364" s="37">
        <f t="shared" si="28"/>
        <v>3.0935661415828433</v>
      </c>
      <c r="E364" s="29"/>
      <c r="F364" s="2">
        <v>363</v>
      </c>
      <c r="G364" s="3" t="s">
        <v>1159</v>
      </c>
      <c r="H364" s="2">
        <v>181</v>
      </c>
      <c r="I364" s="37">
        <f t="shared" si="29"/>
        <v>3.8477891156462585</v>
      </c>
      <c r="J364" s="28"/>
      <c r="K364" s="2">
        <v>363</v>
      </c>
      <c r="L364" s="3" t="s">
        <v>661</v>
      </c>
      <c r="M364" s="2">
        <v>137</v>
      </c>
      <c r="N364" s="37">
        <f t="shared" si="30"/>
        <v>2.67578125</v>
      </c>
      <c r="O364" s="28"/>
      <c r="P364" s="2">
        <v>363</v>
      </c>
      <c r="Q364" s="3" t="s">
        <v>2441</v>
      </c>
      <c r="R364" s="2">
        <v>111</v>
      </c>
      <c r="S364" s="37">
        <f t="shared" si="31"/>
        <v>2.16796875</v>
      </c>
      <c r="T364" s="28"/>
      <c r="U364" s="2">
        <v>363</v>
      </c>
      <c r="V364" s="3" t="s">
        <v>2270</v>
      </c>
      <c r="W364" s="2">
        <v>46</v>
      </c>
      <c r="X364" s="37">
        <f t="shared" si="32"/>
        <v>1.0267857142857142</v>
      </c>
      <c r="Y364" s="28"/>
    </row>
    <row r="365" spans="1:25" x14ac:dyDescent="0.2">
      <c r="A365" s="2">
        <v>364</v>
      </c>
      <c r="B365" s="3" t="s">
        <v>2872</v>
      </c>
      <c r="C365" s="2">
        <v>161</v>
      </c>
      <c r="D365" s="37">
        <f t="shared" si="28"/>
        <v>3.0556082748149556</v>
      </c>
      <c r="E365" s="29"/>
      <c r="F365" s="2">
        <v>364</v>
      </c>
      <c r="G365" s="3" t="s">
        <v>1090</v>
      </c>
      <c r="H365" s="2">
        <v>180</v>
      </c>
      <c r="I365" s="37">
        <f t="shared" si="29"/>
        <v>3.8265306122448979</v>
      </c>
      <c r="J365" s="28"/>
      <c r="K365" s="2">
        <v>364</v>
      </c>
      <c r="L365" s="3" t="s">
        <v>940</v>
      </c>
      <c r="M365" s="2">
        <v>136</v>
      </c>
      <c r="N365" s="37">
        <f t="shared" si="30"/>
        <v>2.65625</v>
      </c>
      <c r="O365" s="28"/>
      <c r="P365" s="2">
        <v>364</v>
      </c>
      <c r="Q365" s="3" t="s">
        <v>161</v>
      </c>
      <c r="R365" s="2">
        <v>108</v>
      </c>
      <c r="S365" s="37">
        <f t="shared" si="31"/>
        <v>2.109375</v>
      </c>
      <c r="T365" s="28"/>
      <c r="U365" s="2">
        <v>364</v>
      </c>
      <c r="V365" s="3" t="s">
        <v>866</v>
      </c>
      <c r="W365" s="2">
        <v>45</v>
      </c>
      <c r="X365" s="37">
        <f t="shared" si="32"/>
        <v>1.0044642857142858</v>
      </c>
      <c r="Y365" s="28"/>
    </row>
    <row r="366" spans="1:25" x14ac:dyDescent="0.2">
      <c r="A366" s="2">
        <v>365</v>
      </c>
      <c r="B366" s="24" t="s">
        <v>3496</v>
      </c>
      <c r="C366" s="2">
        <v>161</v>
      </c>
      <c r="D366" s="37">
        <f t="shared" si="28"/>
        <v>3.0556082748149556</v>
      </c>
      <c r="E366" s="29"/>
      <c r="F366" s="2">
        <v>365</v>
      </c>
      <c r="G366" s="3" t="s">
        <v>929</v>
      </c>
      <c r="H366" s="2">
        <v>179</v>
      </c>
      <c r="I366" s="37">
        <f t="shared" si="29"/>
        <v>3.8052721088435373</v>
      </c>
      <c r="J366" s="28"/>
      <c r="K366" s="2">
        <v>365</v>
      </c>
      <c r="L366" s="3" t="s">
        <v>197</v>
      </c>
      <c r="M366" s="2">
        <v>130</v>
      </c>
      <c r="N366" s="37">
        <f t="shared" si="30"/>
        <v>2.5390625</v>
      </c>
      <c r="O366" s="28"/>
      <c r="P366" s="2">
        <v>365</v>
      </c>
      <c r="Q366" s="3" t="s">
        <v>2270</v>
      </c>
      <c r="R366" s="2">
        <v>108</v>
      </c>
      <c r="S366" s="37">
        <f t="shared" si="31"/>
        <v>2.109375</v>
      </c>
      <c r="T366" s="28"/>
      <c r="U366" s="2">
        <v>365</v>
      </c>
      <c r="V366" s="24" t="s">
        <v>4079</v>
      </c>
      <c r="W366" s="2">
        <v>45</v>
      </c>
      <c r="X366" s="37">
        <f t="shared" si="32"/>
        <v>1.0044642857142858</v>
      </c>
      <c r="Y366" s="28"/>
    </row>
    <row r="367" spans="1:25" x14ac:dyDescent="0.2">
      <c r="A367" s="2">
        <v>366</v>
      </c>
      <c r="B367" s="24" t="s">
        <v>2896</v>
      </c>
      <c r="C367" s="2">
        <v>160</v>
      </c>
      <c r="D367" s="37">
        <f t="shared" si="28"/>
        <v>3.0366293414310115</v>
      </c>
      <c r="E367" s="29"/>
      <c r="F367" s="2">
        <v>366</v>
      </c>
      <c r="G367" s="3" t="s">
        <v>927</v>
      </c>
      <c r="H367" s="2">
        <v>179</v>
      </c>
      <c r="I367" s="37">
        <f t="shared" si="29"/>
        <v>3.8052721088435373</v>
      </c>
      <c r="J367" s="28"/>
      <c r="K367" s="2">
        <v>366</v>
      </c>
      <c r="L367" s="3" t="s">
        <v>1107</v>
      </c>
      <c r="M367" s="2">
        <v>130</v>
      </c>
      <c r="N367" s="37">
        <f t="shared" si="30"/>
        <v>2.5390625</v>
      </c>
      <c r="O367" s="28"/>
      <c r="P367" s="2">
        <v>366</v>
      </c>
      <c r="Q367" s="3" t="s">
        <v>221</v>
      </c>
      <c r="R367" s="2">
        <v>107</v>
      </c>
      <c r="S367" s="37">
        <f t="shared" si="31"/>
        <v>2.08984375</v>
      </c>
      <c r="T367" s="28"/>
      <c r="U367" s="2">
        <v>366</v>
      </c>
      <c r="V367" s="3" t="s">
        <v>2023</v>
      </c>
      <c r="W367" s="2">
        <v>44</v>
      </c>
      <c r="X367" s="37">
        <f t="shared" si="32"/>
        <v>0.9821428571428571</v>
      </c>
      <c r="Y367" s="28"/>
    </row>
    <row r="368" spans="1:25" x14ac:dyDescent="0.2">
      <c r="A368" s="2">
        <v>367</v>
      </c>
      <c r="B368" s="24" t="s">
        <v>3015</v>
      </c>
      <c r="C368" s="2">
        <v>157</v>
      </c>
      <c r="D368" s="37">
        <f t="shared" si="28"/>
        <v>2.9796925412791802</v>
      </c>
      <c r="E368" s="29"/>
      <c r="F368" s="2">
        <v>367</v>
      </c>
      <c r="G368" s="3" t="s">
        <v>1032</v>
      </c>
      <c r="H368" s="2">
        <v>178</v>
      </c>
      <c r="I368" s="37">
        <f t="shared" si="29"/>
        <v>3.7840136054421771</v>
      </c>
      <c r="J368" s="28"/>
      <c r="K368" s="2">
        <v>367</v>
      </c>
      <c r="L368" s="3" t="s">
        <v>1408</v>
      </c>
      <c r="M368" s="2">
        <v>129</v>
      </c>
      <c r="N368" s="37">
        <f t="shared" si="30"/>
        <v>2.51953125</v>
      </c>
      <c r="O368" s="28"/>
      <c r="P368" s="2">
        <v>367</v>
      </c>
      <c r="Q368" s="3" t="s">
        <v>119</v>
      </c>
      <c r="R368" s="2">
        <v>106</v>
      </c>
      <c r="S368" s="37">
        <f t="shared" si="31"/>
        <v>2.0703125</v>
      </c>
      <c r="T368" s="28"/>
      <c r="U368" s="2">
        <v>367</v>
      </c>
      <c r="V368" s="3" t="s">
        <v>84</v>
      </c>
      <c r="W368" s="2">
        <v>44</v>
      </c>
      <c r="X368" s="37">
        <f t="shared" si="32"/>
        <v>0.9821428571428571</v>
      </c>
      <c r="Y368" s="28"/>
    </row>
    <row r="369" spans="1:25" x14ac:dyDescent="0.2">
      <c r="A369" s="2">
        <v>368</v>
      </c>
      <c r="B369" s="24" t="s">
        <v>3459</v>
      </c>
      <c r="C369" s="2">
        <v>156</v>
      </c>
      <c r="D369" s="37">
        <f t="shared" si="28"/>
        <v>2.9607136078952365</v>
      </c>
      <c r="E369" s="29"/>
      <c r="F369" s="2">
        <v>368</v>
      </c>
      <c r="G369" s="3" t="s">
        <v>2355</v>
      </c>
      <c r="H369" s="2">
        <v>177</v>
      </c>
      <c r="I369" s="37">
        <f t="shared" si="29"/>
        <v>3.7627551020408165</v>
      </c>
      <c r="J369" s="28"/>
      <c r="K369" s="2">
        <v>368</v>
      </c>
      <c r="L369" s="3" t="s">
        <v>1665</v>
      </c>
      <c r="M369" s="2">
        <v>127</v>
      </c>
      <c r="N369" s="37">
        <f t="shared" si="30"/>
        <v>2.48046875</v>
      </c>
      <c r="O369" s="28"/>
      <c r="P369" s="2">
        <v>368</v>
      </c>
      <c r="Q369" s="3" t="s">
        <v>2515</v>
      </c>
      <c r="R369" s="2">
        <v>103</v>
      </c>
      <c r="S369" s="37">
        <f t="shared" si="31"/>
        <v>2.01171875</v>
      </c>
      <c r="T369" s="28"/>
      <c r="U369" s="2">
        <v>368</v>
      </c>
      <c r="V369" s="69" t="s">
        <v>3902</v>
      </c>
      <c r="W369" s="2">
        <v>42</v>
      </c>
      <c r="X369" s="37">
        <f t="shared" si="32"/>
        <v>0.9375</v>
      </c>
      <c r="Y369" s="28"/>
    </row>
    <row r="370" spans="1:25" x14ac:dyDescent="0.2">
      <c r="A370" s="2">
        <v>369</v>
      </c>
      <c r="B370" s="24" t="s">
        <v>3313</v>
      </c>
      <c r="C370" s="2">
        <v>155</v>
      </c>
      <c r="D370" s="37">
        <f t="shared" si="28"/>
        <v>2.9417346745112924</v>
      </c>
      <c r="E370" s="29"/>
      <c r="F370" s="2">
        <v>369</v>
      </c>
      <c r="G370" s="3" t="s">
        <v>1033</v>
      </c>
      <c r="H370" s="2">
        <v>175</v>
      </c>
      <c r="I370" s="37">
        <f t="shared" si="29"/>
        <v>3.7202380952380953</v>
      </c>
      <c r="J370" s="28"/>
      <c r="K370" s="2">
        <v>369</v>
      </c>
      <c r="L370" s="3" t="s">
        <v>1684</v>
      </c>
      <c r="M370" s="2">
        <v>126</v>
      </c>
      <c r="N370" s="37">
        <f t="shared" si="30"/>
        <v>2.4609375</v>
      </c>
      <c r="O370" s="28"/>
      <c r="P370" s="2">
        <v>369</v>
      </c>
      <c r="Q370" s="3" t="s">
        <v>1242</v>
      </c>
      <c r="R370" s="2">
        <v>101</v>
      </c>
      <c r="S370" s="37">
        <f t="shared" si="31"/>
        <v>1.97265625</v>
      </c>
      <c r="T370" s="28"/>
      <c r="U370" s="2">
        <v>369</v>
      </c>
      <c r="V370" s="69" t="s">
        <v>3930</v>
      </c>
      <c r="W370" s="2">
        <v>40</v>
      </c>
      <c r="X370" s="37">
        <f t="shared" si="32"/>
        <v>0.89285714285714279</v>
      </c>
      <c r="Y370" s="28"/>
    </row>
    <row r="371" spans="1:25" x14ac:dyDescent="0.2">
      <c r="A371" s="2">
        <v>370</v>
      </c>
      <c r="B371" s="24" t="s">
        <v>3180</v>
      </c>
      <c r="C371" s="2">
        <v>153</v>
      </c>
      <c r="D371" s="37">
        <f t="shared" si="28"/>
        <v>2.9037768077434047</v>
      </c>
      <c r="E371" s="29"/>
      <c r="F371" s="2">
        <v>370</v>
      </c>
      <c r="G371" s="3" t="s">
        <v>2729</v>
      </c>
      <c r="H371" s="2">
        <v>175</v>
      </c>
      <c r="I371" s="37">
        <f t="shared" si="29"/>
        <v>3.7202380952380953</v>
      </c>
      <c r="J371" s="28"/>
      <c r="K371" s="2">
        <v>370</v>
      </c>
      <c r="L371" s="3" t="s">
        <v>163</v>
      </c>
      <c r="M371" s="2">
        <v>125</v>
      </c>
      <c r="N371" s="37">
        <f t="shared" si="30"/>
        <v>2.44140625</v>
      </c>
      <c r="O371" s="28"/>
      <c r="P371" s="2">
        <v>370</v>
      </c>
      <c r="Q371" s="3" t="s">
        <v>126</v>
      </c>
      <c r="R371" s="2">
        <v>100</v>
      </c>
      <c r="S371" s="37">
        <f t="shared" si="31"/>
        <v>1.953125</v>
      </c>
      <c r="T371" s="28"/>
      <c r="U371" s="2">
        <v>370</v>
      </c>
      <c r="V371" s="24" t="s">
        <v>3332</v>
      </c>
      <c r="W371" s="2">
        <v>40</v>
      </c>
      <c r="X371" s="37">
        <f t="shared" si="32"/>
        <v>0.89285714285714279</v>
      </c>
      <c r="Y371" s="28"/>
    </row>
    <row r="372" spans="1:25" x14ac:dyDescent="0.2">
      <c r="A372" s="2">
        <v>371</v>
      </c>
      <c r="B372" s="24" t="s">
        <v>3606</v>
      </c>
      <c r="C372" s="2">
        <v>151</v>
      </c>
      <c r="D372" s="37">
        <f t="shared" si="28"/>
        <v>2.8658189409755175</v>
      </c>
      <c r="E372" s="29"/>
      <c r="F372" s="2">
        <v>371</v>
      </c>
      <c r="G372" s="3" t="s">
        <v>1499</v>
      </c>
      <c r="H372" s="2">
        <v>175</v>
      </c>
      <c r="I372" s="37">
        <f t="shared" si="29"/>
        <v>3.7202380952380953</v>
      </c>
      <c r="J372" s="28"/>
      <c r="K372" s="2">
        <v>371</v>
      </c>
      <c r="L372" s="3" t="s">
        <v>286</v>
      </c>
      <c r="M372" s="2">
        <v>125</v>
      </c>
      <c r="N372" s="37">
        <f t="shared" si="30"/>
        <v>2.44140625</v>
      </c>
      <c r="O372" s="28"/>
      <c r="P372" s="2">
        <v>371</v>
      </c>
      <c r="Q372" s="3" t="s">
        <v>223</v>
      </c>
      <c r="R372" s="2">
        <v>100</v>
      </c>
      <c r="S372" s="37">
        <f t="shared" si="31"/>
        <v>1.953125</v>
      </c>
      <c r="T372" s="28"/>
      <c r="U372" s="2">
        <v>371</v>
      </c>
      <c r="V372" s="24" t="s">
        <v>4080</v>
      </c>
      <c r="W372" s="2">
        <v>40</v>
      </c>
      <c r="X372" s="37">
        <f t="shared" si="32"/>
        <v>0.89285714285714279</v>
      </c>
      <c r="Y372" s="28"/>
    </row>
    <row r="373" spans="1:25" x14ac:dyDescent="0.2">
      <c r="A373" s="2">
        <v>372</v>
      </c>
      <c r="B373" s="3" t="s">
        <v>403</v>
      </c>
      <c r="C373" s="2">
        <v>150</v>
      </c>
      <c r="D373" s="37">
        <f t="shared" si="28"/>
        <v>2.8468400075915734</v>
      </c>
      <c r="E373" s="29"/>
      <c r="F373" s="2">
        <v>372</v>
      </c>
      <c r="G373" s="3" t="s">
        <v>1359</v>
      </c>
      <c r="H373" s="2">
        <v>174</v>
      </c>
      <c r="I373" s="37">
        <f t="shared" si="29"/>
        <v>3.6989795918367347</v>
      </c>
      <c r="J373" s="28"/>
      <c r="K373" s="2">
        <v>372</v>
      </c>
      <c r="L373" s="3" t="s">
        <v>915</v>
      </c>
      <c r="M373" s="2">
        <v>121</v>
      </c>
      <c r="N373" s="37">
        <f t="shared" si="30"/>
        <v>2.36328125</v>
      </c>
      <c r="O373" s="28"/>
      <c r="P373" s="2">
        <v>372</v>
      </c>
      <c r="Q373" s="3" t="s">
        <v>2860</v>
      </c>
      <c r="R373" s="2">
        <v>98</v>
      </c>
      <c r="S373" s="37">
        <f t="shared" si="31"/>
        <v>1.9140625000000002</v>
      </c>
      <c r="T373" s="28"/>
      <c r="U373" s="2">
        <v>372</v>
      </c>
      <c r="V373" s="69" t="s">
        <v>3999</v>
      </c>
      <c r="W373" s="2">
        <v>39</v>
      </c>
      <c r="X373" s="37">
        <f t="shared" si="32"/>
        <v>0.8705357142857143</v>
      </c>
      <c r="Y373" s="28"/>
    </row>
    <row r="374" spans="1:25" x14ac:dyDescent="0.2">
      <c r="A374" s="2">
        <v>373</v>
      </c>
      <c r="B374" s="24" t="s">
        <v>3361</v>
      </c>
      <c r="C374" s="2">
        <v>146</v>
      </c>
      <c r="D374" s="37">
        <f t="shared" si="28"/>
        <v>2.770924274055798</v>
      </c>
      <c r="E374" s="29"/>
      <c r="F374" s="2">
        <v>373</v>
      </c>
      <c r="G374" s="3" t="s">
        <v>1085</v>
      </c>
      <c r="H374" s="2">
        <v>173</v>
      </c>
      <c r="I374" s="37">
        <f t="shared" si="29"/>
        <v>3.6777210884353742</v>
      </c>
      <c r="J374" s="28"/>
      <c r="K374" s="2">
        <v>373</v>
      </c>
      <c r="L374" s="3" t="s">
        <v>830</v>
      </c>
      <c r="M374" s="2">
        <v>121</v>
      </c>
      <c r="N374" s="37">
        <f t="shared" si="30"/>
        <v>2.36328125</v>
      </c>
      <c r="O374" s="28"/>
      <c r="P374" s="2">
        <v>373</v>
      </c>
      <c r="Q374" s="3" t="s">
        <v>98</v>
      </c>
      <c r="R374" s="2">
        <v>98</v>
      </c>
      <c r="S374" s="37">
        <f t="shared" si="31"/>
        <v>1.9140625000000002</v>
      </c>
      <c r="T374" s="28"/>
      <c r="U374" s="2">
        <v>373</v>
      </c>
      <c r="V374" s="3" t="s">
        <v>1261</v>
      </c>
      <c r="W374" s="2">
        <v>38</v>
      </c>
      <c r="X374" s="37">
        <f t="shared" si="32"/>
        <v>0.8482142857142857</v>
      </c>
      <c r="Y374" s="28"/>
    </row>
    <row r="375" spans="1:25" x14ac:dyDescent="0.2">
      <c r="A375" s="2">
        <v>374</v>
      </c>
      <c r="B375" s="3" t="s">
        <v>2145</v>
      </c>
      <c r="C375" s="2">
        <v>146</v>
      </c>
      <c r="D375" s="37">
        <f t="shared" si="28"/>
        <v>2.770924274055798</v>
      </c>
      <c r="E375" s="29"/>
      <c r="F375" s="2">
        <v>374</v>
      </c>
      <c r="G375" s="3" t="s">
        <v>1036</v>
      </c>
      <c r="H375" s="2">
        <v>172</v>
      </c>
      <c r="I375" s="37">
        <f t="shared" si="29"/>
        <v>3.6564625850340136</v>
      </c>
      <c r="J375" s="28"/>
      <c r="K375" s="2">
        <v>374</v>
      </c>
      <c r="L375" s="3" t="s">
        <v>828</v>
      </c>
      <c r="M375" s="2">
        <v>121</v>
      </c>
      <c r="N375" s="37">
        <f t="shared" si="30"/>
        <v>2.36328125</v>
      </c>
      <c r="O375" s="28"/>
      <c r="P375" s="2">
        <v>374</v>
      </c>
      <c r="Q375" s="3" t="s">
        <v>2496</v>
      </c>
      <c r="R375" s="2">
        <v>98</v>
      </c>
      <c r="S375" s="37">
        <f t="shared" si="31"/>
        <v>1.9140625000000002</v>
      </c>
      <c r="T375" s="28"/>
      <c r="U375" s="2">
        <v>374</v>
      </c>
      <c r="V375" s="69" t="s">
        <v>3841</v>
      </c>
      <c r="W375" s="2">
        <v>38</v>
      </c>
      <c r="X375" s="37">
        <f t="shared" si="32"/>
        <v>0.8482142857142857</v>
      </c>
      <c r="Y375" s="28"/>
    </row>
    <row r="376" spans="1:25" x14ac:dyDescent="0.2">
      <c r="A376" s="2">
        <v>375</v>
      </c>
      <c r="B376" s="24" t="s">
        <v>3337</v>
      </c>
      <c r="C376" s="2">
        <v>143</v>
      </c>
      <c r="D376" s="37">
        <f t="shared" si="28"/>
        <v>2.7139874739039667</v>
      </c>
      <c r="E376" s="29"/>
      <c r="F376" s="2">
        <v>375</v>
      </c>
      <c r="G376" s="3" t="s">
        <v>1136</v>
      </c>
      <c r="H376" s="2">
        <v>172</v>
      </c>
      <c r="I376" s="37">
        <f t="shared" si="29"/>
        <v>3.6564625850340136</v>
      </c>
      <c r="J376" s="28"/>
      <c r="K376" s="2">
        <v>375</v>
      </c>
      <c r="L376" s="3" t="s">
        <v>669</v>
      </c>
      <c r="M376" s="2">
        <v>120</v>
      </c>
      <c r="N376" s="37">
        <f t="shared" si="30"/>
        <v>2.34375</v>
      </c>
      <c r="O376" s="28"/>
      <c r="P376" s="2">
        <v>375</v>
      </c>
      <c r="Q376" s="3" t="s">
        <v>309</v>
      </c>
      <c r="R376" s="2">
        <v>96</v>
      </c>
      <c r="S376" s="37">
        <f t="shared" si="31"/>
        <v>1.875</v>
      </c>
      <c r="T376" s="28"/>
      <c r="U376" s="2">
        <v>375</v>
      </c>
      <c r="V376" s="24" t="s">
        <v>4062</v>
      </c>
      <c r="W376" s="2">
        <v>37</v>
      </c>
      <c r="X376" s="37">
        <f t="shared" si="32"/>
        <v>0.82589285714285721</v>
      </c>
      <c r="Y376" s="28"/>
    </row>
    <row r="377" spans="1:25" x14ac:dyDescent="0.2">
      <c r="A377" s="2">
        <v>376</v>
      </c>
      <c r="B377" s="3" t="s">
        <v>1371</v>
      </c>
      <c r="C377" s="2">
        <v>141</v>
      </c>
      <c r="D377" s="37">
        <f t="shared" si="28"/>
        <v>2.676029607136079</v>
      </c>
      <c r="E377" s="29"/>
      <c r="F377" s="2">
        <v>376</v>
      </c>
      <c r="G377" s="3" t="s">
        <v>713</v>
      </c>
      <c r="H377" s="2">
        <v>171</v>
      </c>
      <c r="I377" s="37">
        <f t="shared" si="29"/>
        <v>3.635204081632653</v>
      </c>
      <c r="J377" s="28"/>
      <c r="K377" s="2">
        <v>376</v>
      </c>
      <c r="L377" s="3" t="s">
        <v>2647</v>
      </c>
      <c r="M377" s="2">
        <v>120</v>
      </c>
      <c r="N377" s="37">
        <f t="shared" si="30"/>
        <v>2.34375</v>
      </c>
      <c r="O377" s="28"/>
      <c r="P377" s="2">
        <v>376</v>
      </c>
      <c r="Q377" s="3" t="s">
        <v>2222</v>
      </c>
      <c r="R377" s="2">
        <v>96</v>
      </c>
      <c r="S377" s="37">
        <f t="shared" si="31"/>
        <v>1.875</v>
      </c>
      <c r="T377" s="28"/>
      <c r="U377" s="2">
        <v>376</v>
      </c>
      <c r="V377" s="3" t="s">
        <v>1800</v>
      </c>
      <c r="W377" s="2">
        <v>37</v>
      </c>
      <c r="X377" s="37">
        <f t="shared" si="32"/>
        <v>0.82589285714285721</v>
      </c>
      <c r="Y377" s="28"/>
    </row>
    <row r="378" spans="1:25" x14ac:dyDescent="0.2">
      <c r="A378" s="2">
        <v>377</v>
      </c>
      <c r="B378" s="24" t="s">
        <v>3028</v>
      </c>
      <c r="C378" s="2">
        <v>139</v>
      </c>
      <c r="D378" s="37">
        <f t="shared" si="28"/>
        <v>2.6380717403681913</v>
      </c>
      <c r="E378" s="29"/>
      <c r="F378" s="2">
        <v>377</v>
      </c>
      <c r="G378" s="3" t="s">
        <v>2725</v>
      </c>
      <c r="H378" s="2">
        <v>170</v>
      </c>
      <c r="I378" s="37">
        <f t="shared" si="29"/>
        <v>3.6139455782312924</v>
      </c>
      <c r="J378" s="28"/>
      <c r="K378" s="2">
        <v>377</v>
      </c>
      <c r="L378" s="3" t="s">
        <v>2175</v>
      </c>
      <c r="M378" s="2">
        <v>119</v>
      </c>
      <c r="N378" s="37">
        <f t="shared" si="30"/>
        <v>2.32421875</v>
      </c>
      <c r="O378" s="28"/>
      <c r="P378" s="2">
        <v>377</v>
      </c>
      <c r="Q378" s="3" t="s">
        <v>311</v>
      </c>
      <c r="R378" s="2">
        <v>95</v>
      </c>
      <c r="S378" s="37">
        <f t="shared" si="31"/>
        <v>1.85546875</v>
      </c>
      <c r="T378" s="28"/>
      <c r="U378" s="2">
        <v>377</v>
      </c>
      <c r="V378" s="24" t="s">
        <v>3773</v>
      </c>
      <c r="W378" s="2">
        <v>36</v>
      </c>
      <c r="X378" s="37">
        <f t="shared" si="32"/>
        <v>0.80357142857142849</v>
      </c>
      <c r="Y378" s="28"/>
    </row>
    <row r="379" spans="1:25" x14ac:dyDescent="0.2">
      <c r="A379" s="2">
        <v>378</v>
      </c>
      <c r="B379" s="3" t="s">
        <v>478</v>
      </c>
      <c r="C379" s="2">
        <v>136</v>
      </c>
      <c r="D379" s="37">
        <f t="shared" si="28"/>
        <v>2.5811349402163599</v>
      </c>
      <c r="E379" s="29"/>
      <c r="F379" s="2">
        <v>378</v>
      </c>
      <c r="G379" s="3" t="s">
        <v>1444</v>
      </c>
      <c r="H379" s="2">
        <v>169</v>
      </c>
      <c r="I379" s="37">
        <f t="shared" si="29"/>
        <v>3.5926870748299318</v>
      </c>
      <c r="J379" s="28"/>
      <c r="K379" s="2">
        <v>378</v>
      </c>
      <c r="L379" s="3" t="s">
        <v>1666</v>
      </c>
      <c r="M379" s="2">
        <v>116</v>
      </c>
      <c r="N379" s="37">
        <f t="shared" si="30"/>
        <v>2.265625</v>
      </c>
      <c r="O379" s="28"/>
      <c r="P379" s="2">
        <v>378</v>
      </c>
      <c r="Q379" s="3" t="s">
        <v>2600</v>
      </c>
      <c r="R379" s="2">
        <v>95</v>
      </c>
      <c r="S379" s="37">
        <f t="shared" si="31"/>
        <v>1.85546875</v>
      </c>
      <c r="T379" s="28"/>
      <c r="U379" s="2">
        <v>378</v>
      </c>
      <c r="V379" s="3" t="s">
        <v>2619</v>
      </c>
      <c r="W379" s="2">
        <v>35</v>
      </c>
      <c r="X379" s="37">
        <f t="shared" si="32"/>
        <v>0.78125</v>
      </c>
      <c r="Y379" s="28"/>
    </row>
    <row r="380" spans="1:25" x14ac:dyDescent="0.2">
      <c r="A380" s="2">
        <v>379</v>
      </c>
      <c r="B380" s="3" t="s">
        <v>548</v>
      </c>
      <c r="C380" s="2">
        <v>134</v>
      </c>
      <c r="D380" s="37">
        <f t="shared" si="28"/>
        <v>2.5431770734484722</v>
      </c>
      <c r="E380" s="29"/>
      <c r="F380" s="2">
        <v>379</v>
      </c>
      <c r="G380" s="3" t="s">
        <v>1148</v>
      </c>
      <c r="H380" s="2">
        <v>168</v>
      </c>
      <c r="I380" s="37">
        <f t="shared" si="29"/>
        <v>3.5714285714285712</v>
      </c>
      <c r="J380" s="28"/>
      <c r="K380" s="2">
        <v>379</v>
      </c>
      <c r="L380" s="3" t="s">
        <v>306</v>
      </c>
      <c r="M380" s="2">
        <v>115</v>
      </c>
      <c r="N380" s="37">
        <f t="shared" si="30"/>
        <v>2.24609375</v>
      </c>
      <c r="O380" s="28"/>
      <c r="P380" s="2">
        <v>379</v>
      </c>
      <c r="Q380" s="3" t="s">
        <v>734</v>
      </c>
      <c r="R380" s="2">
        <v>92</v>
      </c>
      <c r="S380" s="37">
        <f t="shared" si="31"/>
        <v>1.7968749999999998</v>
      </c>
      <c r="T380" s="28"/>
      <c r="U380" s="2">
        <v>379</v>
      </c>
      <c r="V380" s="3" t="s">
        <v>3830</v>
      </c>
      <c r="W380" s="2">
        <v>35</v>
      </c>
      <c r="X380" s="37">
        <f t="shared" si="32"/>
        <v>0.78125</v>
      </c>
      <c r="Y380" s="28"/>
    </row>
    <row r="381" spans="1:25" x14ac:dyDescent="0.2">
      <c r="A381" s="2">
        <v>380</v>
      </c>
      <c r="B381" s="3" t="s">
        <v>1043</v>
      </c>
      <c r="C381" s="2">
        <v>132</v>
      </c>
      <c r="D381" s="37">
        <f t="shared" si="28"/>
        <v>2.5052192066805845</v>
      </c>
      <c r="E381" s="29"/>
      <c r="F381" s="2">
        <v>380</v>
      </c>
      <c r="G381" s="3" t="s">
        <v>1684</v>
      </c>
      <c r="H381" s="2">
        <v>168</v>
      </c>
      <c r="I381" s="37">
        <f t="shared" si="29"/>
        <v>3.5714285714285712</v>
      </c>
      <c r="J381" s="28"/>
      <c r="K381" s="2">
        <v>380</v>
      </c>
      <c r="L381" s="3" t="s">
        <v>1106</v>
      </c>
      <c r="M381" s="2">
        <v>112</v>
      </c>
      <c r="N381" s="37">
        <f t="shared" si="30"/>
        <v>2.1875</v>
      </c>
      <c r="O381" s="28"/>
      <c r="P381" s="2">
        <v>380</v>
      </c>
      <c r="Q381" s="3" t="s">
        <v>81</v>
      </c>
      <c r="R381" s="2">
        <v>92</v>
      </c>
      <c r="S381" s="37">
        <f t="shared" si="31"/>
        <v>1.7968749999999998</v>
      </c>
      <c r="T381" s="28"/>
      <c r="U381" s="2">
        <v>380</v>
      </c>
      <c r="V381" s="24" t="s">
        <v>4081</v>
      </c>
      <c r="W381" s="2">
        <v>34</v>
      </c>
      <c r="X381" s="37">
        <f t="shared" si="32"/>
        <v>0.7589285714285714</v>
      </c>
      <c r="Y381" s="28"/>
    </row>
    <row r="382" spans="1:25" x14ac:dyDescent="0.2">
      <c r="A382" s="30">
        <v>381</v>
      </c>
      <c r="B382" s="24" t="s">
        <v>3029</v>
      </c>
      <c r="C382" s="2">
        <v>132</v>
      </c>
      <c r="D382" s="37">
        <f t="shared" si="28"/>
        <v>2.5052192066805845</v>
      </c>
      <c r="E382" s="29"/>
      <c r="F382" s="2">
        <v>381</v>
      </c>
      <c r="G382" s="3" t="s">
        <v>1652</v>
      </c>
      <c r="H382" s="2">
        <v>168</v>
      </c>
      <c r="I382" s="37">
        <f t="shared" si="29"/>
        <v>3.5714285714285712</v>
      </c>
      <c r="J382" s="28"/>
      <c r="K382" s="2">
        <v>381</v>
      </c>
      <c r="L382" s="3" t="s">
        <v>885</v>
      </c>
      <c r="M382" s="2">
        <v>112</v>
      </c>
      <c r="N382" s="37">
        <f t="shared" si="30"/>
        <v>2.1875</v>
      </c>
      <c r="O382" s="28"/>
      <c r="P382" s="2">
        <v>381</v>
      </c>
      <c r="Q382" s="3" t="s">
        <v>77</v>
      </c>
      <c r="R382" s="2">
        <v>91</v>
      </c>
      <c r="S382" s="37">
        <f t="shared" si="31"/>
        <v>1.77734375</v>
      </c>
      <c r="T382" s="28"/>
      <c r="U382" s="2">
        <v>381</v>
      </c>
      <c r="V382" s="69" t="s">
        <v>3821</v>
      </c>
      <c r="W382" s="2">
        <v>33</v>
      </c>
      <c r="X382" s="37">
        <f t="shared" si="32"/>
        <v>0.73660714285714279</v>
      </c>
      <c r="Y382" s="28"/>
    </row>
    <row r="383" spans="1:25" x14ac:dyDescent="0.2">
      <c r="A383" s="2">
        <v>382</v>
      </c>
      <c r="B383" s="24" t="s">
        <v>3499</v>
      </c>
      <c r="C383" s="2">
        <v>131</v>
      </c>
      <c r="D383" s="37">
        <f t="shared" si="28"/>
        <v>2.4862402732966409</v>
      </c>
      <c r="E383" s="29"/>
      <c r="F383" s="2">
        <v>382</v>
      </c>
      <c r="G383" s="3" t="s">
        <v>1623</v>
      </c>
      <c r="H383" s="2">
        <v>167</v>
      </c>
      <c r="I383" s="37">
        <f t="shared" si="29"/>
        <v>3.5501700680272106</v>
      </c>
      <c r="J383" s="28"/>
      <c r="K383" s="2">
        <v>382</v>
      </c>
      <c r="L383" s="3" t="s">
        <v>628</v>
      </c>
      <c r="M383" s="2">
        <v>111</v>
      </c>
      <c r="N383" s="37">
        <f t="shared" si="30"/>
        <v>2.16796875</v>
      </c>
      <c r="O383" s="28"/>
      <c r="P383" s="2">
        <v>382</v>
      </c>
      <c r="Q383" s="3" t="s">
        <v>1575</v>
      </c>
      <c r="R383" s="2">
        <v>89</v>
      </c>
      <c r="S383" s="37">
        <f t="shared" si="31"/>
        <v>1.73828125</v>
      </c>
      <c r="T383" s="28"/>
      <c r="U383" s="2">
        <v>382</v>
      </c>
      <c r="V383" s="3" t="s">
        <v>564</v>
      </c>
      <c r="W383" s="2">
        <v>32</v>
      </c>
      <c r="X383" s="37">
        <f t="shared" si="32"/>
        <v>0.7142857142857143</v>
      </c>
      <c r="Y383" s="28"/>
    </row>
    <row r="384" spans="1:25" x14ac:dyDescent="0.2">
      <c r="A384" s="2">
        <v>383</v>
      </c>
      <c r="B384" s="3" t="s">
        <v>1048</v>
      </c>
      <c r="C384" s="2">
        <v>129</v>
      </c>
      <c r="D384" s="37">
        <f t="shared" si="28"/>
        <v>2.4482824065287532</v>
      </c>
      <c r="E384" s="29"/>
      <c r="F384" s="2">
        <v>383</v>
      </c>
      <c r="G384" s="3" t="s">
        <v>903</v>
      </c>
      <c r="H384" s="2">
        <v>167</v>
      </c>
      <c r="I384" s="37">
        <f t="shared" si="29"/>
        <v>3.5501700680272106</v>
      </c>
      <c r="J384" s="28"/>
      <c r="K384" s="2">
        <v>383</v>
      </c>
      <c r="L384" s="3" t="s">
        <v>1670</v>
      </c>
      <c r="M384" s="2">
        <v>110</v>
      </c>
      <c r="N384" s="37">
        <f t="shared" si="30"/>
        <v>2.1484375</v>
      </c>
      <c r="O384" s="28"/>
      <c r="P384" s="2">
        <v>383</v>
      </c>
      <c r="Q384" s="3" t="s">
        <v>1223</v>
      </c>
      <c r="R384" s="2">
        <v>88</v>
      </c>
      <c r="S384" s="37">
        <f t="shared" si="31"/>
        <v>1.7187500000000002</v>
      </c>
      <c r="T384" s="28"/>
      <c r="U384" s="2">
        <v>383</v>
      </c>
      <c r="V384" s="3" t="s">
        <v>1472</v>
      </c>
      <c r="W384" s="2">
        <v>32</v>
      </c>
      <c r="X384" s="37">
        <f t="shared" si="32"/>
        <v>0.7142857142857143</v>
      </c>
      <c r="Y384" s="28"/>
    </row>
    <row r="385" spans="1:25" x14ac:dyDescent="0.2">
      <c r="A385" s="2">
        <v>384</v>
      </c>
      <c r="B385" s="24" t="s">
        <v>3109</v>
      </c>
      <c r="C385" s="2">
        <v>124</v>
      </c>
      <c r="D385" s="37">
        <f t="shared" si="28"/>
        <v>2.3533877396090341</v>
      </c>
      <c r="E385" s="29"/>
      <c r="F385" s="2">
        <v>384</v>
      </c>
      <c r="G385" s="3" t="s">
        <v>1427</v>
      </c>
      <c r="H385" s="2">
        <v>166</v>
      </c>
      <c r="I385" s="37">
        <f t="shared" si="29"/>
        <v>3.52891156462585</v>
      </c>
      <c r="J385" s="28"/>
      <c r="K385" s="2">
        <v>384</v>
      </c>
      <c r="L385" s="3" t="s">
        <v>80</v>
      </c>
      <c r="M385" s="2">
        <v>110</v>
      </c>
      <c r="N385" s="37">
        <f t="shared" si="30"/>
        <v>2.1484375</v>
      </c>
      <c r="O385" s="28"/>
      <c r="P385" s="2">
        <v>384</v>
      </c>
      <c r="Q385" s="3" t="s">
        <v>2665</v>
      </c>
      <c r="R385" s="2">
        <v>88</v>
      </c>
      <c r="S385" s="37">
        <f t="shared" si="31"/>
        <v>1.7187500000000002</v>
      </c>
      <c r="T385" s="28"/>
      <c r="U385" s="2">
        <v>384</v>
      </c>
      <c r="V385" s="24" t="s">
        <v>3772</v>
      </c>
      <c r="W385" s="2">
        <v>31</v>
      </c>
      <c r="X385" s="37">
        <f t="shared" si="32"/>
        <v>0.6919642857142857</v>
      </c>
      <c r="Y385" s="28"/>
    </row>
    <row r="386" spans="1:25" x14ac:dyDescent="0.2">
      <c r="A386" s="2">
        <v>385</v>
      </c>
      <c r="B386" s="3" t="s">
        <v>890</v>
      </c>
      <c r="C386" s="2">
        <v>123</v>
      </c>
      <c r="D386" s="37">
        <f t="shared" si="28"/>
        <v>2.3344088062250901</v>
      </c>
      <c r="E386" s="29"/>
      <c r="F386" s="2">
        <v>385</v>
      </c>
      <c r="G386" s="3" t="s">
        <v>1626</v>
      </c>
      <c r="H386" s="2">
        <v>166</v>
      </c>
      <c r="I386" s="37">
        <f t="shared" si="29"/>
        <v>3.52891156462585</v>
      </c>
      <c r="J386" s="28"/>
      <c r="K386" s="2">
        <v>385</v>
      </c>
      <c r="L386" s="3" t="s">
        <v>379</v>
      </c>
      <c r="M386" s="2">
        <v>108</v>
      </c>
      <c r="N386" s="37">
        <f t="shared" si="30"/>
        <v>2.109375</v>
      </c>
      <c r="O386" s="28"/>
      <c r="P386" s="2">
        <v>385</v>
      </c>
      <c r="Q386" s="3" t="s">
        <v>293</v>
      </c>
      <c r="R386" s="2">
        <v>87</v>
      </c>
      <c r="S386" s="37">
        <f t="shared" si="31"/>
        <v>1.6992187499999998</v>
      </c>
      <c r="T386" s="28"/>
      <c r="U386" s="2">
        <v>385</v>
      </c>
      <c r="V386" s="3" t="s">
        <v>1891</v>
      </c>
      <c r="W386" s="2">
        <v>31</v>
      </c>
      <c r="X386" s="37">
        <f t="shared" si="32"/>
        <v>0.6919642857142857</v>
      </c>
      <c r="Y386" s="28"/>
    </row>
    <row r="387" spans="1:25" x14ac:dyDescent="0.2">
      <c r="A387" s="2">
        <v>386</v>
      </c>
      <c r="B387" s="3" t="s">
        <v>1169</v>
      </c>
      <c r="C387" s="2">
        <v>122</v>
      </c>
      <c r="D387" s="37">
        <f t="shared" si="28"/>
        <v>2.3154298728411464</v>
      </c>
      <c r="E387" s="29"/>
      <c r="F387" s="2">
        <v>386</v>
      </c>
      <c r="G387" s="3" t="s">
        <v>786</v>
      </c>
      <c r="H387" s="2">
        <v>163</v>
      </c>
      <c r="I387" s="37">
        <f t="shared" si="29"/>
        <v>3.4651360544217682</v>
      </c>
      <c r="J387" s="28"/>
      <c r="K387" s="2">
        <v>386</v>
      </c>
      <c r="L387" s="3" t="s">
        <v>1403</v>
      </c>
      <c r="M387" s="2">
        <v>108</v>
      </c>
      <c r="N387" s="37">
        <f t="shared" si="30"/>
        <v>2.109375</v>
      </c>
      <c r="O387" s="28"/>
      <c r="P387" s="2">
        <v>386</v>
      </c>
      <c r="Q387" s="3" t="s">
        <v>125</v>
      </c>
      <c r="R387" s="2">
        <v>86</v>
      </c>
      <c r="S387" s="37">
        <f t="shared" si="31"/>
        <v>1.6796875</v>
      </c>
      <c r="T387" s="28"/>
      <c r="U387" s="2">
        <v>386</v>
      </c>
      <c r="V387" s="69" t="s">
        <v>3900</v>
      </c>
      <c r="W387" s="2">
        <v>31</v>
      </c>
      <c r="X387" s="37">
        <f t="shared" si="32"/>
        <v>0.6919642857142857</v>
      </c>
      <c r="Y387" s="28"/>
    </row>
    <row r="388" spans="1:25" x14ac:dyDescent="0.2">
      <c r="A388" s="2">
        <v>387</v>
      </c>
      <c r="B388" s="3" t="s">
        <v>21</v>
      </c>
      <c r="C388" s="2">
        <v>122</v>
      </c>
      <c r="D388" s="37">
        <f t="shared" si="28"/>
        <v>2.3154298728411464</v>
      </c>
      <c r="E388" s="29"/>
      <c r="F388" s="2">
        <v>387</v>
      </c>
      <c r="G388" s="3" t="s">
        <v>1034</v>
      </c>
      <c r="H388" s="2">
        <v>161</v>
      </c>
      <c r="I388" s="37">
        <f t="shared" si="29"/>
        <v>3.4226190476190479</v>
      </c>
      <c r="J388" s="28"/>
      <c r="K388" s="2">
        <v>387</v>
      </c>
      <c r="L388" s="3" t="s">
        <v>1144</v>
      </c>
      <c r="M388" s="2">
        <v>107</v>
      </c>
      <c r="N388" s="37">
        <f t="shared" si="30"/>
        <v>2.08984375</v>
      </c>
      <c r="O388" s="28"/>
      <c r="P388" s="2">
        <v>387</v>
      </c>
      <c r="Q388" s="3" t="s">
        <v>99</v>
      </c>
      <c r="R388" s="2">
        <v>84</v>
      </c>
      <c r="S388" s="37">
        <f t="shared" si="31"/>
        <v>1.640625</v>
      </c>
      <c r="T388" s="28"/>
      <c r="U388" s="2">
        <v>387</v>
      </c>
      <c r="V388" s="24" t="s">
        <v>4112</v>
      </c>
      <c r="W388" s="2">
        <v>30</v>
      </c>
      <c r="X388" s="37">
        <f t="shared" si="32"/>
        <v>0.6696428571428571</v>
      </c>
      <c r="Y388" s="28"/>
    </row>
    <row r="389" spans="1:25" x14ac:dyDescent="0.2">
      <c r="A389" s="2">
        <v>388</v>
      </c>
      <c r="B389" s="3" t="s">
        <v>1229</v>
      </c>
      <c r="C389" s="2">
        <v>121</v>
      </c>
      <c r="D389" s="37">
        <f t="shared" ref="D389:D452" si="33">C389/52.69</f>
        <v>2.2964509394572028</v>
      </c>
      <c r="E389" s="29"/>
      <c r="F389" s="2">
        <v>388</v>
      </c>
      <c r="G389" s="3" t="s">
        <v>2303</v>
      </c>
      <c r="H389" s="2">
        <v>161</v>
      </c>
      <c r="I389" s="37">
        <f t="shared" ref="I389:I452" si="34">(H389/4704)*100</f>
        <v>3.4226190476190479</v>
      </c>
      <c r="J389" s="28"/>
      <c r="K389" s="2">
        <v>388</v>
      </c>
      <c r="L389" s="3" t="s">
        <v>1394</v>
      </c>
      <c r="M389" s="2">
        <v>106</v>
      </c>
      <c r="N389" s="37">
        <f t="shared" ref="N389:N452" si="35">(M389/5120)*100</f>
        <v>2.0703125</v>
      </c>
      <c r="O389" s="28"/>
      <c r="P389" s="2">
        <v>388</v>
      </c>
      <c r="Q389" s="3" t="s">
        <v>80</v>
      </c>
      <c r="R389" s="2">
        <v>84</v>
      </c>
      <c r="S389" s="37">
        <f t="shared" ref="S389:S452" si="36">(R389/5120)*100</f>
        <v>1.640625</v>
      </c>
      <c r="T389" s="28"/>
      <c r="U389" s="2">
        <v>388</v>
      </c>
      <c r="V389" s="24" t="s">
        <v>4082</v>
      </c>
      <c r="W389" s="2">
        <v>29</v>
      </c>
      <c r="X389" s="37">
        <f t="shared" si="32"/>
        <v>0.6473214285714286</v>
      </c>
      <c r="Y389" s="28"/>
    </row>
    <row r="390" spans="1:25" x14ac:dyDescent="0.2">
      <c r="A390" s="2">
        <v>389</v>
      </c>
      <c r="B390" s="24" t="s">
        <v>3495</v>
      </c>
      <c r="C390" s="2">
        <v>121</v>
      </c>
      <c r="D390" s="37">
        <f t="shared" si="33"/>
        <v>2.2964509394572028</v>
      </c>
      <c r="E390" s="29"/>
      <c r="F390" s="2">
        <v>389</v>
      </c>
      <c r="G390" s="3" t="s">
        <v>1848</v>
      </c>
      <c r="H390" s="2">
        <v>158</v>
      </c>
      <c r="I390" s="37">
        <f t="shared" si="34"/>
        <v>3.3588435374149661</v>
      </c>
      <c r="J390" s="28"/>
      <c r="K390" s="2">
        <v>389</v>
      </c>
      <c r="L390" s="3" t="s">
        <v>1056</v>
      </c>
      <c r="M390" s="2">
        <v>106</v>
      </c>
      <c r="N390" s="37">
        <f t="shared" si="35"/>
        <v>2.0703125</v>
      </c>
      <c r="O390" s="28"/>
      <c r="P390" s="2">
        <v>389</v>
      </c>
      <c r="Q390" s="3" t="s">
        <v>1200</v>
      </c>
      <c r="R390" s="2">
        <v>83</v>
      </c>
      <c r="S390" s="37">
        <f t="shared" si="36"/>
        <v>1.6210937500000002</v>
      </c>
      <c r="T390" s="28"/>
      <c r="U390" s="2">
        <v>389</v>
      </c>
      <c r="V390" s="69" t="s">
        <v>4063</v>
      </c>
      <c r="W390" s="2">
        <v>29</v>
      </c>
      <c r="X390" s="37">
        <f t="shared" ref="X390:X429" si="37">(W390/(35*128))*100</f>
        <v>0.6473214285714286</v>
      </c>
      <c r="Y390" s="28"/>
    </row>
    <row r="391" spans="1:25" x14ac:dyDescent="0.2">
      <c r="A391" s="2">
        <v>390</v>
      </c>
      <c r="B391" s="3" t="s">
        <v>505</v>
      </c>
      <c r="C391" s="2">
        <v>121</v>
      </c>
      <c r="D391" s="37">
        <f t="shared" si="33"/>
        <v>2.2964509394572028</v>
      </c>
      <c r="E391" s="29"/>
      <c r="F391" s="2">
        <v>390</v>
      </c>
      <c r="G391" s="3" t="s">
        <v>1628</v>
      </c>
      <c r="H391" s="2">
        <v>157</v>
      </c>
      <c r="I391" s="37">
        <f t="shared" si="34"/>
        <v>3.3375850340136055</v>
      </c>
      <c r="J391" s="28"/>
      <c r="K391" s="2">
        <v>390</v>
      </c>
      <c r="L391" s="3" t="s">
        <v>1421</v>
      </c>
      <c r="M391" s="2">
        <v>104</v>
      </c>
      <c r="N391" s="37">
        <f t="shared" si="35"/>
        <v>2.03125</v>
      </c>
      <c r="O391" s="28"/>
      <c r="P391" s="2">
        <v>390</v>
      </c>
      <c r="Q391" s="3" t="s">
        <v>2675</v>
      </c>
      <c r="R391" s="2">
        <v>82</v>
      </c>
      <c r="S391" s="37">
        <f t="shared" si="36"/>
        <v>1.6015624999999998</v>
      </c>
      <c r="T391" s="28"/>
      <c r="U391" s="2">
        <v>390</v>
      </c>
      <c r="V391" s="3" t="s">
        <v>2170</v>
      </c>
      <c r="W391" s="2">
        <v>29</v>
      </c>
      <c r="X391" s="37">
        <f t="shared" si="37"/>
        <v>0.6473214285714286</v>
      </c>
      <c r="Y391" s="28"/>
    </row>
    <row r="392" spans="1:25" x14ac:dyDescent="0.2">
      <c r="A392" s="2">
        <v>391</v>
      </c>
      <c r="B392" s="24" t="s">
        <v>2993</v>
      </c>
      <c r="C392" s="2">
        <v>121</v>
      </c>
      <c r="D392" s="37">
        <f t="shared" si="33"/>
        <v>2.2964509394572028</v>
      </c>
      <c r="E392" s="29"/>
      <c r="F392" s="2">
        <v>391</v>
      </c>
      <c r="G392" s="3" t="s">
        <v>1456</v>
      </c>
      <c r="H392" s="2">
        <v>155</v>
      </c>
      <c r="I392" s="37">
        <f t="shared" si="34"/>
        <v>3.2950680272108848</v>
      </c>
      <c r="J392" s="28"/>
      <c r="K392" s="2">
        <v>391</v>
      </c>
      <c r="L392" s="3" t="s">
        <v>1059</v>
      </c>
      <c r="M392" s="2">
        <v>103</v>
      </c>
      <c r="N392" s="37">
        <f t="shared" si="35"/>
        <v>2.01171875</v>
      </c>
      <c r="O392" s="28"/>
      <c r="P392" s="2">
        <v>391</v>
      </c>
      <c r="Q392" s="3" t="s">
        <v>147</v>
      </c>
      <c r="R392" s="2">
        <v>82</v>
      </c>
      <c r="S392" s="37">
        <f t="shared" si="36"/>
        <v>1.6015624999999998</v>
      </c>
      <c r="T392" s="28"/>
      <c r="U392" s="2">
        <v>391</v>
      </c>
      <c r="V392" s="24" t="s">
        <v>4113</v>
      </c>
      <c r="W392" s="2">
        <v>27</v>
      </c>
      <c r="X392" s="37">
        <f t="shared" si="37"/>
        <v>0.60267857142857151</v>
      </c>
      <c r="Y392" s="28"/>
    </row>
    <row r="393" spans="1:25" x14ac:dyDescent="0.2">
      <c r="A393" s="2">
        <v>392</v>
      </c>
      <c r="B393" s="24" t="s">
        <v>2935</v>
      </c>
      <c r="C393" s="2">
        <v>120</v>
      </c>
      <c r="D393" s="37">
        <f t="shared" si="33"/>
        <v>2.2774720060732587</v>
      </c>
      <c r="E393" s="29"/>
      <c r="F393" s="2">
        <v>392</v>
      </c>
      <c r="G393" s="3" t="s">
        <v>2305</v>
      </c>
      <c r="H393" s="2">
        <v>154</v>
      </c>
      <c r="I393" s="37">
        <f t="shared" si="34"/>
        <v>3.2738095238095242</v>
      </c>
      <c r="J393" s="28"/>
      <c r="K393" s="2">
        <v>392</v>
      </c>
      <c r="L393" s="3" t="s">
        <v>810</v>
      </c>
      <c r="M393" s="2">
        <v>101</v>
      </c>
      <c r="N393" s="37">
        <f t="shared" si="35"/>
        <v>1.97265625</v>
      </c>
      <c r="O393" s="28"/>
      <c r="P393" s="2">
        <v>392</v>
      </c>
      <c r="Q393" s="3" t="s">
        <v>2519</v>
      </c>
      <c r="R393" s="2">
        <v>82</v>
      </c>
      <c r="S393" s="37">
        <f t="shared" si="36"/>
        <v>1.6015624999999998</v>
      </c>
      <c r="T393" s="28"/>
      <c r="U393" s="2">
        <v>392</v>
      </c>
      <c r="V393" s="3" t="s">
        <v>792</v>
      </c>
      <c r="W393" s="2">
        <v>27</v>
      </c>
      <c r="X393" s="37">
        <f t="shared" si="37"/>
        <v>0.60267857142857151</v>
      </c>
      <c r="Y393" s="28"/>
    </row>
    <row r="394" spans="1:25" x14ac:dyDescent="0.2">
      <c r="A394" s="2">
        <v>393</v>
      </c>
      <c r="B394" s="24" t="s">
        <v>3458</v>
      </c>
      <c r="C394" s="2">
        <v>119</v>
      </c>
      <c r="D394" s="37">
        <f t="shared" si="33"/>
        <v>2.2584930726893151</v>
      </c>
      <c r="E394" s="29"/>
      <c r="F394" s="2">
        <v>393</v>
      </c>
      <c r="G394" s="3" t="s">
        <v>576</v>
      </c>
      <c r="H394" s="2">
        <v>153</v>
      </c>
      <c r="I394" s="37">
        <f t="shared" si="34"/>
        <v>3.2525510204081636</v>
      </c>
      <c r="J394" s="28"/>
      <c r="K394" s="2">
        <v>393</v>
      </c>
      <c r="L394" s="3" t="s">
        <v>829</v>
      </c>
      <c r="M394" s="2">
        <v>100</v>
      </c>
      <c r="N394" s="37">
        <f t="shared" si="35"/>
        <v>1.953125</v>
      </c>
      <c r="O394" s="28"/>
      <c r="P394" s="2">
        <v>393</v>
      </c>
      <c r="Q394" s="3" t="s">
        <v>2277</v>
      </c>
      <c r="R394" s="2">
        <v>82</v>
      </c>
      <c r="S394" s="37">
        <f t="shared" si="36"/>
        <v>1.6015624999999998</v>
      </c>
      <c r="T394" s="28"/>
      <c r="U394" s="2">
        <v>393</v>
      </c>
      <c r="V394" s="3" t="s">
        <v>388</v>
      </c>
      <c r="W394" s="2">
        <v>24</v>
      </c>
      <c r="X394" s="37">
        <f t="shared" si="37"/>
        <v>0.5357142857142857</v>
      </c>
      <c r="Y394" s="28"/>
    </row>
    <row r="395" spans="1:25" x14ac:dyDescent="0.2">
      <c r="A395" s="2">
        <v>394</v>
      </c>
      <c r="B395" s="24" t="s">
        <v>3000</v>
      </c>
      <c r="C395" s="2">
        <v>118</v>
      </c>
      <c r="D395" s="37">
        <f t="shared" si="33"/>
        <v>2.239514139305371</v>
      </c>
      <c r="E395" s="29"/>
      <c r="F395" s="2">
        <v>394</v>
      </c>
      <c r="G395" s="3" t="s">
        <v>475</v>
      </c>
      <c r="H395" s="2">
        <v>153</v>
      </c>
      <c r="I395" s="37">
        <f t="shared" si="34"/>
        <v>3.2525510204081636</v>
      </c>
      <c r="J395" s="28"/>
      <c r="K395" s="2">
        <v>394</v>
      </c>
      <c r="L395" s="3" t="s">
        <v>263</v>
      </c>
      <c r="M395" s="2">
        <v>99</v>
      </c>
      <c r="N395" s="37">
        <f t="shared" si="35"/>
        <v>1.93359375</v>
      </c>
      <c r="O395" s="28"/>
      <c r="P395" s="2">
        <v>394</v>
      </c>
      <c r="Q395" s="3" t="s">
        <v>121</v>
      </c>
      <c r="R395" s="2">
        <v>81</v>
      </c>
      <c r="S395" s="37">
        <f t="shared" si="36"/>
        <v>1.58203125</v>
      </c>
      <c r="T395" s="28"/>
      <c r="U395" s="2">
        <v>394</v>
      </c>
      <c r="V395" s="69" t="s">
        <v>3973</v>
      </c>
      <c r="W395" s="2">
        <v>24</v>
      </c>
      <c r="X395" s="37">
        <f t="shared" si="37"/>
        <v>0.5357142857142857</v>
      </c>
      <c r="Y395" s="28"/>
    </row>
    <row r="396" spans="1:25" x14ac:dyDescent="0.2">
      <c r="A396" s="2">
        <v>395</v>
      </c>
      <c r="B396" s="3" t="s">
        <v>16</v>
      </c>
      <c r="C396" s="2">
        <v>117</v>
      </c>
      <c r="D396" s="37">
        <f t="shared" si="33"/>
        <v>2.2205352059214274</v>
      </c>
      <c r="E396" s="29"/>
      <c r="F396" s="2">
        <v>395</v>
      </c>
      <c r="G396" s="3" t="s">
        <v>1013</v>
      </c>
      <c r="H396" s="2">
        <v>153</v>
      </c>
      <c r="I396" s="37">
        <f t="shared" si="34"/>
        <v>3.2525510204081636</v>
      </c>
      <c r="J396" s="28"/>
      <c r="K396" s="2">
        <v>395</v>
      </c>
      <c r="L396" s="3" t="s">
        <v>229</v>
      </c>
      <c r="M396" s="2">
        <v>99</v>
      </c>
      <c r="N396" s="37">
        <f t="shared" si="35"/>
        <v>1.93359375</v>
      </c>
      <c r="O396" s="28"/>
      <c r="P396" s="2">
        <v>395</v>
      </c>
      <c r="Q396" s="3" t="s">
        <v>2027</v>
      </c>
      <c r="R396" s="2">
        <v>81</v>
      </c>
      <c r="S396" s="37">
        <f t="shared" si="36"/>
        <v>1.58203125</v>
      </c>
      <c r="T396" s="28"/>
      <c r="U396" s="2">
        <v>395</v>
      </c>
      <c r="V396" s="69" t="s">
        <v>4066</v>
      </c>
      <c r="W396" s="2">
        <v>24</v>
      </c>
      <c r="X396" s="37">
        <f t="shared" si="37"/>
        <v>0.5357142857142857</v>
      </c>
      <c r="Y396" s="28"/>
    </row>
    <row r="397" spans="1:25" x14ac:dyDescent="0.2">
      <c r="A397" s="2">
        <v>396</v>
      </c>
      <c r="B397" s="24" t="s">
        <v>3401</v>
      </c>
      <c r="C397" s="2">
        <v>114</v>
      </c>
      <c r="D397" s="37">
        <f t="shared" si="33"/>
        <v>2.1635984057695961</v>
      </c>
      <c r="E397" s="29"/>
      <c r="F397" s="2">
        <v>396</v>
      </c>
      <c r="G397" s="3" t="s">
        <v>2465</v>
      </c>
      <c r="H397" s="2">
        <v>153</v>
      </c>
      <c r="I397" s="37">
        <f t="shared" si="34"/>
        <v>3.2525510204081636</v>
      </c>
      <c r="J397" s="28"/>
      <c r="K397" s="2">
        <v>396</v>
      </c>
      <c r="L397" s="3" t="s">
        <v>1920</v>
      </c>
      <c r="M397" s="2">
        <v>98</v>
      </c>
      <c r="N397" s="37">
        <f t="shared" si="35"/>
        <v>1.9140625000000002</v>
      </c>
      <c r="O397" s="28"/>
      <c r="P397" s="2">
        <v>396</v>
      </c>
      <c r="Q397" s="3" t="s">
        <v>288</v>
      </c>
      <c r="R397" s="2">
        <v>80</v>
      </c>
      <c r="S397" s="37">
        <f t="shared" si="36"/>
        <v>1.5625</v>
      </c>
      <c r="T397" s="28"/>
      <c r="U397" s="2">
        <v>396</v>
      </c>
      <c r="V397" s="3" t="s">
        <v>2271</v>
      </c>
      <c r="W397" s="2">
        <v>23</v>
      </c>
      <c r="X397" s="37">
        <f t="shared" si="37"/>
        <v>0.5133928571428571</v>
      </c>
      <c r="Y397" s="28"/>
    </row>
    <row r="398" spans="1:25" x14ac:dyDescent="0.2">
      <c r="A398" s="2">
        <v>397</v>
      </c>
      <c r="B398" s="24" t="s">
        <v>3452</v>
      </c>
      <c r="C398" s="2">
        <v>114</v>
      </c>
      <c r="D398" s="37">
        <f t="shared" si="33"/>
        <v>2.1635984057695961</v>
      </c>
      <c r="E398" s="29"/>
      <c r="F398" s="2">
        <v>397</v>
      </c>
      <c r="G398" s="3" t="s">
        <v>1083</v>
      </c>
      <c r="H398" s="2">
        <v>152</v>
      </c>
      <c r="I398" s="37">
        <f t="shared" si="34"/>
        <v>3.231292517006803</v>
      </c>
      <c r="J398" s="28"/>
      <c r="K398" s="2">
        <v>397</v>
      </c>
      <c r="L398" s="3" t="s">
        <v>1140</v>
      </c>
      <c r="M398" s="2">
        <v>97</v>
      </c>
      <c r="N398" s="37">
        <f t="shared" si="35"/>
        <v>1.8945312499999998</v>
      </c>
      <c r="O398" s="28"/>
      <c r="P398" s="2">
        <v>397</v>
      </c>
      <c r="Q398" s="3" t="s">
        <v>1858</v>
      </c>
      <c r="R398" s="2">
        <v>79</v>
      </c>
      <c r="S398" s="37">
        <f t="shared" si="36"/>
        <v>1.54296875</v>
      </c>
      <c r="T398" s="28"/>
      <c r="U398" s="2">
        <v>397</v>
      </c>
      <c r="V398" s="24" t="s">
        <v>4083</v>
      </c>
      <c r="W398" s="2">
        <v>23</v>
      </c>
      <c r="X398" s="37">
        <f t="shared" si="37"/>
        <v>0.5133928571428571</v>
      </c>
      <c r="Y398" s="28"/>
    </row>
    <row r="399" spans="1:25" x14ac:dyDescent="0.2">
      <c r="A399" s="2">
        <v>398</v>
      </c>
      <c r="B399" s="24" t="s">
        <v>3184</v>
      </c>
      <c r="C399" s="2">
        <v>114</v>
      </c>
      <c r="D399" s="37">
        <f t="shared" si="33"/>
        <v>2.1635984057695961</v>
      </c>
      <c r="E399" s="29"/>
      <c r="F399" s="2">
        <v>398</v>
      </c>
      <c r="G399" s="3" t="s">
        <v>2555</v>
      </c>
      <c r="H399" s="2">
        <v>151</v>
      </c>
      <c r="I399" s="37">
        <f t="shared" si="34"/>
        <v>3.2100340136054424</v>
      </c>
      <c r="J399" s="28"/>
      <c r="K399" s="2">
        <v>398</v>
      </c>
      <c r="L399" s="3" t="s">
        <v>1129</v>
      </c>
      <c r="M399" s="2">
        <v>96</v>
      </c>
      <c r="N399" s="37">
        <f t="shared" si="35"/>
        <v>1.875</v>
      </c>
      <c r="O399" s="28"/>
      <c r="P399" s="2">
        <v>398</v>
      </c>
      <c r="Q399" s="3" t="s">
        <v>232</v>
      </c>
      <c r="R399" s="2">
        <v>78</v>
      </c>
      <c r="S399" s="37">
        <f t="shared" si="36"/>
        <v>1.5234375</v>
      </c>
      <c r="T399" s="28"/>
      <c r="U399" s="2">
        <v>398</v>
      </c>
      <c r="V399" s="3" t="s">
        <v>2118</v>
      </c>
      <c r="W399" s="2">
        <v>22</v>
      </c>
      <c r="X399" s="37">
        <f t="shared" si="37"/>
        <v>0.49107142857142855</v>
      </c>
      <c r="Y399" s="28"/>
    </row>
    <row r="400" spans="1:25" x14ac:dyDescent="0.2">
      <c r="A400" s="2">
        <v>399</v>
      </c>
      <c r="B400" s="24" t="s">
        <v>3464</v>
      </c>
      <c r="C400" s="2">
        <v>112</v>
      </c>
      <c r="D400" s="37">
        <f t="shared" si="33"/>
        <v>2.1256405390017084</v>
      </c>
      <c r="E400" s="29"/>
      <c r="F400" s="2">
        <v>399</v>
      </c>
      <c r="G400" s="3" t="s">
        <v>922</v>
      </c>
      <c r="H400" s="2">
        <v>151</v>
      </c>
      <c r="I400" s="37">
        <f t="shared" si="34"/>
        <v>3.2100340136054424</v>
      </c>
      <c r="J400" s="28"/>
      <c r="K400" s="2">
        <v>399</v>
      </c>
      <c r="L400" s="3" t="s">
        <v>1156</v>
      </c>
      <c r="M400" s="2">
        <v>96</v>
      </c>
      <c r="N400" s="37">
        <f t="shared" si="35"/>
        <v>1.875</v>
      </c>
      <c r="O400" s="28"/>
      <c r="P400" s="2">
        <v>399</v>
      </c>
      <c r="Q400" s="3" t="s">
        <v>307</v>
      </c>
      <c r="R400" s="2">
        <v>77</v>
      </c>
      <c r="S400" s="37">
        <f t="shared" si="36"/>
        <v>1.50390625</v>
      </c>
      <c r="T400" s="28"/>
      <c r="U400" s="2">
        <v>399</v>
      </c>
      <c r="V400" s="24" t="s">
        <v>3396</v>
      </c>
      <c r="W400" s="2">
        <v>21</v>
      </c>
      <c r="X400" s="37">
        <f t="shared" si="37"/>
        <v>0.46875</v>
      </c>
      <c r="Y400" s="28"/>
    </row>
    <row r="401" spans="1:25" x14ac:dyDescent="0.2">
      <c r="A401" s="30">
        <v>400</v>
      </c>
      <c r="B401" s="3" t="s">
        <v>1817</v>
      </c>
      <c r="C401" s="2">
        <v>110</v>
      </c>
      <c r="D401" s="37">
        <f t="shared" si="33"/>
        <v>2.0876826722338206</v>
      </c>
      <c r="E401" s="29"/>
      <c r="F401" s="2">
        <v>400</v>
      </c>
      <c r="G401" s="3" t="s">
        <v>2099</v>
      </c>
      <c r="H401" s="2">
        <v>151</v>
      </c>
      <c r="I401" s="37">
        <f t="shared" si="34"/>
        <v>3.2100340136054424</v>
      </c>
      <c r="J401" s="28"/>
      <c r="K401" s="2">
        <v>400</v>
      </c>
      <c r="L401" s="3" t="s">
        <v>956</v>
      </c>
      <c r="M401" s="2">
        <v>95</v>
      </c>
      <c r="N401" s="37">
        <f t="shared" si="35"/>
        <v>1.85546875</v>
      </c>
      <c r="O401" s="28"/>
      <c r="P401" s="2">
        <v>400</v>
      </c>
      <c r="Q401" s="3" t="s">
        <v>2321</v>
      </c>
      <c r="R401" s="2">
        <v>76</v>
      </c>
      <c r="S401" s="37">
        <f t="shared" si="36"/>
        <v>1.484375</v>
      </c>
      <c r="T401" s="28"/>
      <c r="U401" s="2">
        <v>400</v>
      </c>
      <c r="V401" s="69" t="s">
        <v>4067</v>
      </c>
      <c r="W401" s="2">
        <v>20</v>
      </c>
      <c r="X401" s="37">
        <f t="shared" si="37"/>
        <v>0.4464285714285714</v>
      </c>
      <c r="Y401" s="28"/>
    </row>
    <row r="402" spans="1:25" x14ac:dyDescent="0.2">
      <c r="A402" s="2">
        <v>401</v>
      </c>
      <c r="B402" s="24" t="s">
        <v>3260</v>
      </c>
      <c r="C402" s="2">
        <v>110</v>
      </c>
      <c r="D402" s="37">
        <f t="shared" si="33"/>
        <v>2.0876826722338206</v>
      </c>
      <c r="E402" s="29"/>
      <c r="F402" s="2">
        <v>401</v>
      </c>
      <c r="G402" s="3" t="s">
        <v>842</v>
      </c>
      <c r="H402" s="2">
        <v>150</v>
      </c>
      <c r="I402" s="37">
        <f t="shared" si="34"/>
        <v>3.1887755102040818</v>
      </c>
      <c r="J402" s="28"/>
      <c r="K402" s="2">
        <v>401</v>
      </c>
      <c r="L402" s="3" t="s">
        <v>938</v>
      </c>
      <c r="M402" s="2">
        <v>94</v>
      </c>
      <c r="N402" s="37">
        <f t="shared" si="35"/>
        <v>1.8359375</v>
      </c>
      <c r="O402" s="28"/>
      <c r="P402" s="2">
        <v>401</v>
      </c>
      <c r="Q402" s="3" t="s">
        <v>305</v>
      </c>
      <c r="R402" s="2">
        <v>74</v>
      </c>
      <c r="S402" s="37">
        <f t="shared" si="36"/>
        <v>1.4453125</v>
      </c>
      <c r="T402" s="28"/>
      <c r="U402" s="2">
        <v>401</v>
      </c>
      <c r="V402" s="69" t="s">
        <v>3974</v>
      </c>
      <c r="W402" s="2">
        <v>20</v>
      </c>
      <c r="X402" s="37">
        <f t="shared" si="37"/>
        <v>0.4464285714285714</v>
      </c>
      <c r="Y402" s="28"/>
    </row>
    <row r="403" spans="1:25" x14ac:dyDescent="0.2">
      <c r="A403" s="2">
        <v>402</v>
      </c>
      <c r="B403" s="24" t="s">
        <v>3005</v>
      </c>
      <c r="C403" s="2">
        <v>109</v>
      </c>
      <c r="D403" s="37">
        <f t="shared" si="33"/>
        <v>2.0687037388498766</v>
      </c>
      <c r="E403" s="29"/>
      <c r="F403" s="2">
        <v>402</v>
      </c>
      <c r="G403" s="3" t="s">
        <v>1551</v>
      </c>
      <c r="H403" s="2">
        <v>150</v>
      </c>
      <c r="I403" s="37">
        <f t="shared" si="34"/>
        <v>3.1887755102040818</v>
      </c>
      <c r="J403" s="28"/>
      <c r="K403" s="2">
        <v>402</v>
      </c>
      <c r="L403" s="3" t="s">
        <v>1397</v>
      </c>
      <c r="M403" s="2">
        <v>93</v>
      </c>
      <c r="N403" s="37">
        <f t="shared" si="35"/>
        <v>1.8164062500000002</v>
      </c>
      <c r="O403" s="28"/>
      <c r="P403" s="2">
        <v>402</v>
      </c>
      <c r="Q403" s="3" t="s">
        <v>261</v>
      </c>
      <c r="R403" s="2">
        <v>74</v>
      </c>
      <c r="S403" s="37">
        <f t="shared" si="36"/>
        <v>1.4453125</v>
      </c>
      <c r="T403" s="28"/>
      <c r="U403" s="2">
        <v>402</v>
      </c>
      <c r="V403" s="69" t="s">
        <v>4068</v>
      </c>
      <c r="W403" s="2">
        <v>19</v>
      </c>
      <c r="X403" s="37">
        <f t="shared" si="37"/>
        <v>0.42410714285714285</v>
      </c>
      <c r="Y403" s="28"/>
    </row>
    <row r="404" spans="1:25" x14ac:dyDescent="0.2">
      <c r="A404" s="2">
        <v>403</v>
      </c>
      <c r="B404" s="24" t="s">
        <v>2780</v>
      </c>
      <c r="C404" s="2">
        <v>108</v>
      </c>
      <c r="D404" s="37">
        <f t="shared" si="33"/>
        <v>2.0497248054659329</v>
      </c>
      <c r="E404" s="29"/>
      <c r="F404" s="2">
        <v>403</v>
      </c>
      <c r="G404" s="3" t="s">
        <v>1497</v>
      </c>
      <c r="H404" s="2">
        <v>150</v>
      </c>
      <c r="I404" s="37">
        <f t="shared" si="34"/>
        <v>3.1887755102040818</v>
      </c>
      <c r="J404" s="28"/>
      <c r="K404" s="2">
        <v>403</v>
      </c>
      <c r="L404" s="3" t="s">
        <v>409</v>
      </c>
      <c r="M404" s="2">
        <v>93</v>
      </c>
      <c r="N404" s="37">
        <f t="shared" si="35"/>
        <v>1.8164062500000002</v>
      </c>
      <c r="O404" s="28"/>
      <c r="P404" s="2">
        <v>403</v>
      </c>
      <c r="Q404" s="3" t="s">
        <v>225</v>
      </c>
      <c r="R404" s="2">
        <v>73</v>
      </c>
      <c r="S404" s="37">
        <f t="shared" si="36"/>
        <v>1.42578125</v>
      </c>
      <c r="T404" s="28"/>
      <c r="U404" s="2">
        <v>403</v>
      </c>
      <c r="V404" s="24" t="s">
        <v>1327</v>
      </c>
      <c r="W404" s="2">
        <v>18</v>
      </c>
      <c r="X404" s="37">
        <f t="shared" si="37"/>
        <v>0.40178571428571425</v>
      </c>
      <c r="Y404" s="28"/>
    </row>
    <row r="405" spans="1:25" x14ac:dyDescent="0.2">
      <c r="A405" s="2">
        <v>404</v>
      </c>
      <c r="B405" s="3" t="s">
        <v>2083</v>
      </c>
      <c r="C405" s="2">
        <v>108</v>
      </c>
      <c r="D405" s="37">
        <f t="shared" si="33"/>
        <v>2.0497248054659329</v>
      </c>
      <c r="E405" s="29"/>
      <c r="F405" s="2">
        <v>404</v>
      </c>
      <c r="G405" s="3" t="s">
        <v>594</v>
      </c>
      <c r="H405" s="2">
        <v>148</v>
      </c>
      <c r="I405" s="37">
        <f t="shared" si="34"/>
        <v>3.1462585034013606</v>
      </c>
      <c r="J405" s="28"/>
      <c r="K405" s="2">
        <v>404</v>
      </c>
      <c r="L405" s="3" t="s">
        <v>1177</v>
      </c>
      <c r="M405" s="2">
        <v>93</v>
      </c>
      <c r="N405" s="37">
        <f t="shared" si="35"/>
        <v>1.8164062500000002</v>
      </c>
      <c r="O405" s="28"/>
      <c r="P405" s="2">
        <v>404</v>
      </c>
      <c r="Q405" s="3" t="s">
        <v>2413</v>
      </c>
      <c r="R405" s="2">
        <v>71</v>
      </c>
      <c r="S405" s="37">
        <f t="shared" si="36"/>
        <v>1.38671875</v>
      </c>
      <c r="T405" s="28"/>
      <c r="U405" s="2">
        <v>404</v>
      </c>
      <c r="V405" s="69" t="s">
        <v>3925</v>
      </c>
      <c r="W405" s="2">
        <v>17</v>
      </c>
      <c r="X405" s="37">
        <f t="shared" si="37"/>
        <v>0.3794642857142857</v>
      </c>
      <c r="Y405" s="28"/>
    </row>
    <row r="406" spans="1:25" x14ac:dyDescent="0.2">
      <c r="A406" s="2">
        <v>405</v>
      </c>
      <c r="B406" s="24" t="s">
        <v>1488</v>
      </c>
      <c r="C406" s="2">
        <v>107</v>
      </c>
      <c r="D406" s="37">
        <f t="shared" si="33"/>
        <v>2.0307458720819889</v>
      </c>
      <c r="E406" s="29"/>
      <c r="F406" s="2">
        <v>405</v>
      </c>
      <c r="G406" s="3" t="s">
        <v>963</v>
      </c>
      <c r="H406" s="2">
        <v>148</v>
      </c>
      <c r="I406" s="37">
        <f t="shared" si="34"/>
        <v>3.1462585034013606</v>
      </c>
      <c r="J406" s="28"/>
      <c r="K406" s="2">
        <v>405</v>
      </c>
      <c r="L406" s="3" t="s">
        <v>289</v>
      </c>
      <c r="M406" s="2">
        <v>91</v>
      </c>
      <c r="N406" s="37">
        <f t="shared" si="35"/>
        <v>1.77734375</v>
      </c>
      <c r="O406" s="28"/>
      <c r="P406" s="2">
        <v>405</v>
      </c>
      <c r="Q406" s="3" t="s">
        <v>85</v>
      </c>
      <c r="R406" s="2">
        <v>68</v>
      </c>
      <c r="S406" s="37">
        <f t="shared" si="36"/>
        <v>1.328125</v>
      </c>
      <c r="T406" s="28"/>
      <c r="U406" s="2">
        <v>405</v>
      </c>
      <c r="V406" s="3" t="s">
        <v>1855</v>
      </c>
      <c r="W406" s="2">
        <v>16</v>
      </c>
      <c r="X406" s="37">
        <f t="shared" si="37"/>
        <v>0.35714285714285715</v>
      </c>
      <c r="Y406" s="28"/>
    </row>
    <row r="407" spans="1:25" x14ac:dyDescent="0.2">
      <c r="A407" s="2">
        <v>406</v>
      </c>
      <c r="B407" s="3" t="s">
        <v>1884</v>
      </c>
      <c r="C407" s="2">
        <v>106</v>
      </c>
      <c r="D407" s="37">
        <f t="shared" si="33"/>
        <v>2.0117669386980452</v>
      </c>
      <c r="E407" s="29"/>
      <c r="F407" s="2">
        <v>406</v>
      </c>
      <c r="G407" s="3" t="s">
        <v>448</v>
      </c>
      <c r="H407" s="2">
        <v>148</v>
      </c>
      <c r="I407" s="37">
        <f t="shared" si="34"/>
        <v>3.1462585034013606</v>
      </c>
      <c r="J407" s="28"/>
      <c r="K407" s="2">
        <v>406</v>
      </c>
      <c r="L407" s="3" t="s">
        <v>2473</v>
      </c>
      <c r="M407" s="2">
        <v>90</v>
      </c>
      <c r="N407" s="37">
        <f t="shared" si="35"/>
        <v>1.7578125</v>
      </c>
      <c r="O407" s="28"/>
      <c r="P407" s="2">
        <v>406</v>
      </c>
      <c r="Q407" s="3" t="s">
        <v>294</v>
      </c>
      <c r="R407" s="2">
        <v>68</v>
      </c>
      <c r="S407" s="37">
        <f t="shared" si="36"/>
        <v>1.328125</v>
      </c>
      <c r="T407" s="28"/>
      <c r="U407" s="2">
        <v>406</v>
      </c>
      <c r="V407" s="24" t="s">
        <v>2880</v>
      </c>
      <c r="W407" s="2">
        <v>15</v>
      </c>
      <c r="X407" s="37">
        <f t="shared" si="37"/>
        <v>0.33482142857142855</v>
      </c>
      <c r="Y407" s="28"/>
    </row>
    <row r="408" spans="1:25" x14ac:dyDescent="0.2">
      <c r="A408" s="2">
        <v>407</v>
      </c>
      <c r="B408" s="3" t="s">
        <v>2894</v>
      </c>
      <c r="C408" s="2">
        <v>105</v>
      </c>
      <c r="D408" s="37">
        <f t="shared" si="33"/>
        <v>1.9927880053141014</v>
      </c>
      <c r="E408" s="29"/>
      <c r="F408" s="2">
        <v>407</v>
      </c>
      <c r="G408" s="3" t="s">
        <v>1041</v>
      </c>
      <c r="H408" s="2">
        <v>147</v>
      </c>
      <c r="I408" s="37">
        <f t="shared" si="34"/>
        <v>3.125</v>
      </c>
      <c r="J408" s="28"/>
      <c r="K408" s="2">
        <v>407</v>
      </c>
      <c r="L408" s="3" t="s">
        <v>1055</v>
      </c>
      <c r="M408" s="2">
        <v>89</v>
      </c>
      <c r="N408" s="37">
        <f t="shared" si="35"/>
        <v>1.73828125</v>
      </c>
      <c r="O408" s="28"/>
      <c r="P408" s="2">
        <v>407</v>
      </c>
      <c r="Q408" s="3" t="s">
        <v>224</v>
      </c>
      <c r="R408" s="2">
        <v>68</v>
      </c>
      <c r="S408" s="37">
        <f t="shared" si="36"/>
        <v>1.328125</v>
      </c>
      <c r="T408" s="28"/>
      <c r="U408" s="2">
        <v>407</v>
      </c>
      <c r="V408" s="3" t="s">
        <v>562</v>
      </c>
      <c r="W408" s="2">
        <v>14</v>
      </c>
      <c r="X408" s="37">
        <f t="shared" si="37"/>
        <v>0.3125</v>
      </c>
      <c r="Y408" s="28"/>
    </row>
    <row r="409" spans="1:25" x14ac:dyDescent="0.2">
      <c r="A409" s="2">
        <v>408</v>
      </c>
      <c r="B409" s="24" t="s">
        <v>3359</v>
      </c>
      <c r="C409" s="2">
        <v>104</v>
      </c>
      <c r="D409" s="37">
        <f t="shared" si="33"/>
        <v>1.9738090719301575</v>
      </c>
      <c r="E409" s="29"/>
      <c r="F409" s="2">
        <v>408</v>
      </c>
      <c r="G409" s="3" t="s">
        <v>478</v>
      </c>
      <c r="H409" s="2">
        <v>146</v>
      </c>
      <c r="I409" s="37">
        <f t="shared" si="34"/>
        <v>3.1037414965986394</v>
      </c>
      <c r="J409" s="28"/>
      <c r="K409" s="2">
        <v>408</v>
      </c>
      <c r="L409" s="3" t="s">
        <v>1173</v>
      </c>
      <c r="M409" s="2">
        <v>89</v>
      </c>
      <c r="N409" s="37">
        <f t="shared" si="35"/>
        <v>1.73828125</v>
      </c>
      <c r="O409" s="28"/>
      <c r="P409" s="2">
        <v>408</v>
      </c>
      <c r="Q409" s="3" t="s">
        <v>2602</v>
      </c>
      <c r="R409" s="2">
        <v>68</v>
      </c>
      <c r="S409" s="37">
        <f t="shared" si="36"/>
        <v>1.328125</v>
      </c>
      <c r="T409" s="28"/>
      <c r="U409" s="2">
        <v>408</v>
      </c>
      <c r="V409" s="3" t="s">
        <v>1232</v>
      </c>
      <c r="W409" s="2">
        <v>14</v>
      </c>
      <c r="X409" s="37">
        <f t="shared" si="37"/>
        <v>0.3125</v>
      </c>
      <c r="Y409" s="28"/>
    </row>
    <row r="410" spans="1:25" x14ac:dyDescent="0.2">
      <c r="A410" s="2">
        <v>409</v>
      </c>
      <c r="B410" s="24" t="s">
        <v>3402</v>
      </c>
      <c r="C410" s="2">
        <v>103</v>
      </c>
      <c r="D410" s="37">
        <f t="shared" si="33"/>
        <v>1.9548301385462137</v>
      </c>
      <c r="E410" s="29"/>
      <c r="F410" s="2">
        <v>409</v>
      </c>
      <c r="G410" s="3" t="s">
        <v>1099</v>
      </c>
      <c r="H410" s="2">
        <v>145</v>
      </c>
      <c r="I410" s="37">
        <f t="shared" si="34"/>
        <v>3.0824829931972788</v>
      </c>
      <c r="J410" s="28"/>
      <c r="K410" s="2">
        <v>409</v>
      </c>
      <c r="L410" s="3" t="s">
        <v>588</v>
      </c>
      <c r="M410" s="2">
        <v>88</v>
      </c>
      <c r="N410" s="37">
        <f t="shared" si="35"/>
        <v>1.7187500000000002</v>
      </c>
      <c r="O410" s="28"/>
      <c r="P410" s="2">
        <v>409</v>
      </c>
      <c r="Q410" s="3" t="s">
        <v>2318</v>
      </c>
      <c r="R410" s="2">
        <v>68</v>
      </c>
      <c r="S410" s="37">
        <f t="shared" si="36"/>
        <v>1.328125</v>
      </c>
      <c r="T410" s="28"/>
      <c r="U410" s="2">
        <v>409</v>
      </c>
      <c r="V410" s="3" t="s">
        <v>2740</v>
      </c>
      <c r="W410" s="2">
        <v>13</v>
      </c>
      <c r="X410" s="37">
        <f t="shared" si="37"/>
        <v>0.29017857142857145</v>
      </c>
      <c r="Y410" s="28"/>
    </row>
    <row r="411" spans="1:25" x14ac:dyDescent="0.2">
      <c r="A411" s="2">
        <v>410</v>
      </c>
      <c r="B411" s="3" t="s">
        <v>26</v>
      </c>
      <c r="C411" s="2">
        <v>102</v>
      </c>
      <c r="D411" s="37">
        <f t="shared" si="33"/>
        <v>1.9358512051622701</v>
      </c>
      <c r="E411" s="29"/>
      <c r="F411" s="2">
        <v>410</v>
      </c>
      <c r="G411" s="3" t="s">
        <v>985</v>
      </c>
      <c r="H411" s="2">
        <v>145</v>
      </c>
      <c r="I411" s="37">
        <f t="shared" si="34"/>
        <v>3.0824829931972788</v>
      </c>
      <c r="J411" s="28"/>
      <c r="K411" s="2">
        <v>410</v>
      </c>
      <c r="L411" s="3" t="s">
        <v>119</v>
      </c>
      <c r="M411" s="2">
        <v>88</v>
      </c>
      <c r="N411" s="37">
        <f t="shared" si="35"/>
        <v>1.7187500000000002</v>
      </c>
      <c r="O411" s="28"/>
      <c r="P411" s="2">
        <v>410</v>
      </c>
      <c r="Q411" s="3" t="s">
        <v>2285</v>
      </c>
      <c r="R411" s="2">
        <v>67</v>
      </c>
      <c r="S411" s="37">
        <f t="shared" si="36"/>
        <v>1.30859375</v>
      </c>
      <c r="T411" s="28"/>
      <c r="U411" s="2">
        <v>410</v>
      </c>
      <c r="V411" s="3" t="s">
        <v>1870</v>
      </c>
      <c r="W411" s="2">
        <v>12</v>
      </c>
      <c r="X411" s="37">
        <f t="shared" si="37"/>
        <v>0.26785714285714285</v>
      </c>
      <c r="Y411" s="28"/>
    </row>
    <row r="412" spans="1:25" x14ac:dyDescent="0.2">
      <c r="A412" s="2">
        <v>411</v>
      </c>
      <c r="B412" s="24" t="s">
        <v>3255</v>
      </c>
      <c r="C412" s="2">
        <v>99</v>
      </c>
      <c r="D412" s="37">
        <f t="shared" si="33"/>
        <v>1.8789144050104385</v>
      </c>
      <c r="E412" s="29"/>
      <c r="F412" s="2">
        <v>411</v>
      </c>
      <c r="G412" s="3" t="s">
        <v>1825</v>
      </c>
      <c r="H412" s="2">
        <v>144</v>
      </c>
      <c r="I412" s="37">
        <f t="shared" si="34"/>
        <v>3.0612244897959182</v>
      </c>
      <c r="J412" s="28"/>
      <c r="K412" s="2">
        <v>411</v>
      </c>
      <c r="L412" s="3" t="s">
        <v>1521</v>
      </c>
      <c r="M412" s="2">
        <v>87</v>
      </c>
      <c r="N412" s="37">
        <f t="shared" si="35"/>
        <v>1.6992187499999998</v>
      </c>
      <c r="O412" s="28"/>
      <c r="P412" s="2">
        <v>411</v>
      </c>
      <c r="Q412" s="3" t="s">
        <v>2227</v>
      </c>
      <c r="R412" s="2">
        <v>67</v>
      </c>
      <c r="S412" s="37">
        <f t="shared" si="36"/>
        <v>1.30859375</v>
      </c>
      <c r="T412" s="28"/>
      <c r="U412" s="2">
        <v>411</v>
      </c>
      <c r="V412" s="69" t="s">
        <v>4069</v>
      </c>
      <c r="W412" s="2">
        <v>11</v>
      </c>
      <c r="X412" s="37">
        <f t="shared" si="37"/>
        <v>0.24553571428571427</v>
      </c>
      <c r="Y412" s="28"/>
    </row>
    <row r="413" spans="1:25" x14ac:dyDescent="0.2">
      <c r="A413" s="2">
        <v>412</v>
      </c>
      <c r="B413" s="24" t="s">
        <v>3494</v>
      </c>
      <c r="C413" s="2">
        <v>98</v>
      </c>
      <c r="D413" s="37">
        <f t="shared" si="33"/>
        <v>1.8599354716264946</v>
      </c>
      <c r="E413" s="29"/>
      <c r="F413" s="2">
        <v>412</v>
      </c>
      <c r="G413" s="3" t="s">
        <v>326</v>
      </c>
      <c r="H413" s="2">
        <v>144</v>
      </c>
      <c r="I413" s="37">
        <f t="shared" si="34"/>
        <v>3.0612244897959182</v>
      </c>
      <c r="J413" s="28"/>
      <c r="K413" s="2">
        <v>412</v>
      </c>
      <c r="L413" s="3" t="s">
        <v>1265</v>
      </c>
      <c r="M413" s="2">
        <v>87</v>
      </c>
      <c r="N413" s="37">
        <f t="shared" si="35"/>
        <v>1.6992187499999998</v>
      </c>
      <c r="O413" s="28"/>
      <c r="P413" s="2">
        <v>412</v>
      </c>
      <c r="Q413" s="3" t="s">
        <v>680</v>
      </c>
      <c r="R413" s="2">
        <v>66</v>
      </c>
      <c r="S413" s="37">
        <f t="shared" si="36"/>
        <v>1.2890625</v>
      </c>
      <c r="T413" s="28"/>
      <c r="U413" s="2">
        <v>412</v>
      </c>
      <c r="V413" s="69" t="s">
        <v>3825</v>
      </c>
      <c r="W413" s="2">
        <v>11</v>
      </c>
      <c r="X413" s="37">
        <f t="shared" si="37"/>
        <v>0.24553571428571427</v>
      </c>
      <c r="Y413" s="28"/>
    </row>
    <row r="414" spans="1:25" x14ac:dyDescent="0.2">
      <c r="A414" s="2">
        <v>413</v>
      </c>
      <c r="B414" s="3" t="s">
        <v>1086</v>
      </c>
      <c r="C414" s="2">
        <v>98</v>
      </c>
      <c r="D414" s="37">
        <f t="shared" si="33"/>
        <v>1.8599354716264946</v>
      </c>
      <c r="E414" s="29"/>
      <c r="F414" s="2">
        <v>413</v>
      </c>
      <c r="G414" s="3" t="s">
        <v>2306</v>
      </c>
      <c r="H414" s="2">
        <v>142</v>
      </c>
      <c r="I414" s="37">
        <f t="shared" si="34"/>
        <v>3.018707482993197</v>
      </c>
      <c r="J414" s="28"/>
      <c r="K414" s="2">
        <v>413</v>
      </c>
      <c r="L414" s="3" t="s">
        <v>1345</v>
      </c>
      <c r="M414" s="2">
        <v>87</v>
      </c>
      <c r="N414" s="37">
        <f t="shared" si="35"/>
        <v>1.6992187499999998</v>
      </c>
      <c r="O414" s="28"/>
      <c r="P414" s="2">
        <v>413</v>
      </c>
      <c r="Q414" s="3" t="s">
        <v>2333</v>
      </c>
      <c r="R414" s="2">
        <v>66</v>
      </c>
      <c r="S414" s="37">
        <f t="shared" si="36"/>
        <v>1.2890625</v>
      </c>
      <c r="T414" s="28"/>
      <c r="U414" s="2">
        <v>413</v>
      </c>
      <c r="V414" s="24" t="s">
        <v>4070</v>
      </c>
      <c r="W414" s="2">
        <v>10</v>
      </c>
      <c r="X414" s="37">
        <f t="shared" si="37"/>
        <v>0.2232142857142857</v>
      </c>
      <c r="Y414" s="28"/>
    </row>
    <row r="415" spans="1:25" x14ac:dyDescent="0.2">
      <c r="A415" s="2">
        <v>414</v>
      </c>
      <c r="B415" s="24" t="s">
        <v>3527</v>
      </c>
      <c r="C415" s="2">
        <v>98</v>
      </c>
      <c r="D415" s="37">
        <f t="shared" si="33"/>
        <v>1.8599354716264946</v>
      </c>
      <c r="E415" s="29"/>
      <c r="F415" s="2">
        <v>414</v>
      </c>
      <c r="G415" s="3" t="s">
        <v>1802</v>
      </c>
      <c r="H415" s="2">
        <v>141</v>
      </c>
      <c r="I415" s="37">
        <f t="shared" si="34"/>
        <v>2.9974489795918364</v>
      </c>
      <c r="J415" s="28"/>
      <c r="K415" s="2">
        <v>414</v>
      </c>
      <c r="L415" s="3" t="s">
        <v>1300</v>
      </c>
      <c r="M415" s="2">
        <v>87</v>
      </c>
      <c r="N415" s="37">
        <f t="shared" si="35"/>
        <v>1.6992187499999998</v>
      </c>
      <c r="O415" s="28"/>
      <c r="P415" s="2">
        <v>414</v>
      </c>
      <c r="Q415" s="3" t="s">
        <v>2501</v>
      </c>
      <c r="R415" s="2">
        <v>65</v>
      </c>
      <c r="S415" s="37">
        <f t="shared" si="36"/>
        <v>1.26953125</v>
      </c>
      <c r="T415" s="28"/>
      <c r="U415" s="2">
        <v>414</v>
      </c>
      <c r="V415" s="69" t="s">
        <v>4071</v>
      </c>
      <c r="W415" s="2">
        <v>9</v>
      </c>
      <c r="X415" s="37">
        <f t="shared" si="37"/>
        <v>0.20089285714285712</v>
      </c>
      <c r="Y415" s="28"/>
    </row>
    <row r="416" spans="1:25" x14ac:dyDescent="0.2">
      <c r="A416" s="2">
        <v>415</v>
      </c>
      <c r="B416" s="24" t="s">
        <v>3461</v>
      </c>
      <c r="C416" s="2">
        <v>98</v>
      </c>
      <c r="D416" s="37">
        <f t="shared" si="33"/>
        <v>1.8599354716264946</v>
      </c>
      <c r="E416" s="29"/>
      <c r="F416" s="2">
        <v>415</v>
      </c>
      <c r="G416" s="3" t="s">
        <v>1098</v>
      </c>
      <c r="H416" s="2">
        <v>138</v>
      </c>
      <c r="I416" s="37">
        <f t="shared" si="34"/>
        <v>2.9336734693877551</v>
      </c>
      <c r="J416" s="28"/>
      <c r="K416" s="2">
        <v>415</v>
      </c>
      <c r="L416" s="3" t="s">
        <v>233</v>
      </c>
      <c r="M416" s="2">
        <v>87</v>
      </c>
      <c r="N416" s="37">
        <f t="shared" si="35"/>
        <v>1.6992187499999998</v>
      </c>
      <c r="O416" s="28"/>
      <c r="P416" s="2">
        <v>415</v>
      </c>
      <c r="Q416" s="3" t="s">
        <v>289</v>
      </c>
      <c r="R416" s="2">
        <v>65</v>
      </c>
      <c r="S416" s="37">
        <f t="shared" si="36"/>
        <v>1.26953125</v>
      </c>
      <c r="T416" s="28"/>
      <c r="U416" s="2">
        <v>415</v>
      </c>
      <c r="V416" s="3" t="s">
        <v>1461</v>
      </c>
      <c r="W416" s="2">
        <v>9</v>
      </c>
      <c r="X416" s="37">
        <f t="shared" si="37"/>
        <v>0.20089285714285712</v>
      </c>
      <c r="Y416" s="28"/>
    </row>
    <row r="417" spans="1:25" x14ac:dyDescent="0.2">
      <c r="A417" s="2">
        <v>416</v>
      </c>
      <c r="B417" s="24" t="s">
        <v>2806</v>
      </c>
      <c r="C417" s="2">
        <v>97</v>
      </c>
      <c r="D417" s="37">
        <f t="shared" si="33"/>
        <v>1.8409565382425508</v>
      </c>
      <c r="E417" s="29"/>
      <c r="F417" s="2">
        <v>416</v>
      </c>
      <c r="G417" s="3" t="s">
        <v>1504</v>
      </c>
      <c r="H417" s="2">
        <v>137</v>
      </c>
      <c r="I417" s="37">
        <f t="shared" si="34"/>
        <v>2.9124149659863945</v>
      </c>
      <c r="J417" s="28"/>
      <c r="K417" s="2">
        <v>416</v>
      </c>
      <c r="L417" s="3" t="s">
        <v>237</v>
      </c>
      <c r="M417" s="2">
        <v>87</v>
      </c>
      <c r="N417" s="37">
        <f t="shared" si="35"/>
        <v>1.6992187499999998</v>
      </c>
      <c r="O417" s="28"/>
      <c r="P417" s="2">
        <v>416</v>
      </c>
      <c r="Q417" s="3" t="s">
        <v>2663</v>
      </c>
      <c r="R417" s="2">
        <v>65</v>
      </c>
      <c r="S417" s="37">
        <f t="shared" si="36"/>
        <v>1.26953125</v>
      </c>
      <c r="T417" s="28"/>
      <c r="U417" s="2">
        <v>416</v>
      </c>
      <c r="V417" s="3" t="s">
        <v>391</v>
      </c>
      <c r="W417" s="2">
        <v>9</v>
      </c>
      <c r="X417" s="37">
        <f t="shared" si="37"/>
        <v>0.20089285714285712</v>
      </c>
      <c r="Y417" s="28"/>
    </row>
    <row r="418" spans="1:25" x14ac:dyDescent="0.2">
      <c r="A418" s="2">
        <v>417</v>
      </c>
      <c r="B418" s="3" t="s">
        <v>2300</v>
      </c>
      <c r="C418" s="2">
        <v>97</v>
      </c>
      <c r="D418" s="37">
        <f t="shared" si="33"/>
        <v>1.8409565382425508</v>
      </c>
      <c r="E418" s="29"/>
      <c r="F418" s="2">
        <v>417</v>
      </c>
      <c r="G418" s="3" t="s">
        <v>919</v>
      </c>
      <c r="H418" s="2">
        <v>135</v>
      </c>
      <c r="I418" s="37">
        <f t="shared" si="34"/>
        <v>2.8698979591836737</v>
      </c>
      <c r="J418" s="28"/>
      <c r="K418" s="2">
        <v>417</v>
      </c>
      <c r="L418" s="3" t="s">
        <v>672</v>
      </c>
      <c r="M418" s="2">
        <v>86</v>
      </c>
      <c r="N418" s="37">
        <f t="shared" si="35"/>
        <v>1.6796875</v>
      </c>
      <c r="O418" s="28"/>
      <c r="P418" s="2">
        <v>417</v>
      </c>
      <c r="Q418" s="3" t="s">
        <v>158</v>
      </c>
      <c r="R418" s="2">
        <v>64</v>
      </c>
      <c r="S418" s="37">
        <f t="shared" si="36"/>
        <v>1.25</v>
      </c>
      <c r="T418" s="28"/>
      <c r="U418" s="2">
        <v>417</v>
      </c>
      <c r="V418" s="3" t="s">
        <v>270</v>
      </c>
      <c r="W418" s="2">
        <v>8</v>
      </c>
      <c r="X418" s="37">
        <f t="shared" si="37"/>
        <v>0.17857142857142858</v>
      </c>
      <c r="Y418" s="28"/>
    </row>
    <row r="419" spans="1:25" x14ac:dyDescent="0.2">
      <c r="A419" s="2">
        <v>418</v>
      </c>
      <c r="B419" s="3" t="s">
        <v>182</v>
      </c>
      <c r="C419" s="2">
        <v>97</v>
      </c>
      <c r="D419" s="37">
        <f t="shared" si="33"/>
        <v>1.8409565382425508</v>
      </c>
      <c r="E419" s="29"/>
      <c r="F419" s="2">
        <v>418</v>
      </c>
      <c r="G419" s="3" t="s">
        <v>346</v>
      </c>
      <c r="H419" s="2">
        <v>135</v>
      </c>
      <c r="I419" s="37">
        <f t="shared" si="34"/>
        <v>2.8698979591836737</v>
      </c>
      <c r="J419" s="28"/>
      <c r="K419" s="2">
        <v>418</v>
      </c>
      <c r="L419" s="3" t="s">
        <v>945</v>
      </c>
      <c r="M419" s="2">
        <v>86</v>
      </c>
      <c r="N419" s="37">
        <f t="shared" si="35"/>
        <v>1.6796875</v>
      </c>
      <c r="O419" s="28"/>
      <c r="P419" s="2">
        <v>418</v>
      </c>
      <c r="Q419" s="3" t="s">
        <v>234</v>
      </c>
      <c r="R419" s="2">
        <v>64</v>
      </c>
      <c r="S419" s="37">
        <f t="shared" si="36"/>
        <v>1.25</v>
      </c>
      <c r="T419" s="28"/>
      <c r="U419" s="2">
        <v>418</v>
      </c>
      <c r="V419" s="24" t="s">
        <v>2969</v>
      </c>
      <c r="W419" s="2">
        <v>7</v>
      </c>
      <c r="X419" s="37">
        <f t="shared" si="37"/>
        <v>0.15625</v>
      </c>
      <c r="Y419" s="28"/>
    </row>
    <row r="420" spans="1:25" x14ac:dyDescent="0.2">
      <c r="A420" s="30">
        <v>419</v>
      </c>
      <c r="B420" s="3" t="s">
        <v>1030</v>
      </c>
      <c r="C420" s="2">
        <v>96</v>
      </c>
      <c r="D420" s="37">
        <f t="shared" si="33"/>
        <v>1.8219776048586069</v>
      </c>
      <c r="E420" s="29"/>
      <c r="F420" s="2">
        <v>419</v>
      </c>
      <c r="G420" s="3" t="s">
        <v>2308</v>
      </c>
      <c r="H420" s="2">
        <v>135</v>
      </c>
      <c r="I420" s="37">
        <f t="shared" si="34"/>
        <v>2.8698979591836737</v>
      </c>
      <c r="J420" s="28"/>
      <c r="K420" s="2">
        <v>419</v>
      </c>
      <c r="L420" s="3" t="s">
        <v>1458</v>
      </c>
      <c r="M420" s="2">
        <v>85</v>
      </c>
      <c r="N420" s="37">
        <f t="shared" si="35"/>
        <v>1.66015625</v>
      </c>
      <c r="O420" s="28"/>
      <c r="P420" s="2">
        <v>419</v>
      </c>
      <c r="Q420" s="3" t="s">
        <v>2662</v>
      </c>
      <c r="R420" s="2">
        <v>64</v>
      </c>
      <c r="S420" s="37">
        <f t="shared" si="36"/>
        <v>1.25</v>
      </c>
      <c r="T420" s="28"/>
      <c r="U420" s="2">
        <v>419</v>
      </c>
      <c r="V420" s="24" t="s">
        <v>3778</v>
      </c>
      <c r="W420" s="2">
        <v>7</v>
      </c>
      <c r="X420" s="37">
        <f t="shared" si="37"/>
        <v>0.15625</v>
      </c>
      <c r="Y420" s="28"/>
    </row>
    <row r="421" spans="1:25" x14ac:dyDescent="0.2">
      <c r="A421" s="2">
        <v>420</v>
      </c>
      <c r="B421" s="3" t="s">
        <v>2086</v>
      </c>
      <c r="C421" s="2">
        <v>96</v>
      </c>
      <c r="D421" s="37">
        <f t="shared" si="33"/>
        <v>1.8219776048586069</v>
      </c>
      <c r="E421" s="29"/>
      <c r="F421" s="2">
        <v>420</v>
      </c>
      <c r="G421" s="3" t="s">
        <v>444</v>
      </c>
      <c r="H421" s="2">
        <v>135</v>
      </c>
      <c r="I421" s="37">
        <f t="shared" si="34"/>
        <v>2.8698979591836737</v>
      </c>
      <c r="J421" s="28"/>
      <c r="K421" s="2">
        <v>420</v>
      </c>
      <c r="L421" s="3" t="s">
        <v>1405</v>
      </c>
      <c r="M421" s="2">
        <v>85</v>
      </c>
      <c r="N421" s="37">
        <f t="shared" si="35"/>
        <v>1.66015625</v>
      </c>
      <c r="O421" s="28"/>
      <c r="P421" s="2">
        <v>420</v>
      </c>
      <c r="Q421" s="3" t="s">
        <v>281</v>
      </c>
      <c r="R421" s="2">
        <v>62</v>
      </c>
      <c r="S421" s="37">
        <f t="shared" si="36"/>
        <v>1.2109375</v>
      </c>
      <c r="T421" s="28"/>
      <c r="U421" s="2">
        <v>420</v>
      </c>
      <c r="V421" s="24" t="s">
        <v>2878</v>
      </c>
      <c r="W421" s="2">
        <v>7</v>
      </c>
      <c r="X421" s="37">
        <f t="shared" si="37"/>
        <v>0.15625</v>
      </c>
      <c r="Y421" s="28"/>
    </row>
    <row r="422" spans="1:25" x14ac:dyDescent="0.2">
      <c r="A422" s="2">
        <v>421</v>
      </c>
      <c r="B422" s="3" t="s">
        <v>20</v>
      </c>
      <c r="C422" s="2">
        <v>95</v>
      </c>
      <c r="D422" s="37">
        <f t="shared" si="33"/>
        <v>1.8029986714746633</v>
      </c>
      <c r="E422" s="29"/>
      <c r="F422" s="2">
        <v>421</v>
      </c>
      <c r="G422" s="3" t="s">
        <v>480</v>
      </c>
      <c r="H422" s="2">
        <v>134</v>
      </c>
      <c r="I422" s="37">
        <f t="shared" si="34"/>
        <v>2.8486394557823131</v>
      </c>
      <c r="J422" s="28"/>
      <c r="K422" s="2">
        <v>421</v>
      </c>
      <c r="L422" s="3" t="s">
        <v>802</v>
      </c>
      <c r="M422" s="2">
        <v>85</v>
      </c>
      <c r="N422" s="37">
        <f t="shared" si="35"/>
        <v>1.66015625</v>
      </c>
      <c r="O422" s="28"/>
      <c r="P422" s="2">
        <v>421</v>
      </c>
      <c r="Q422" s="3" t="s">
        <v>265</v>
      </c>
      <c r="R422" s="2">
        <v>61</v>
      </c>
      <c r="S422" s="37">
        <f t="shared" si="36"/>
        <v>1.19140625</v>
      </c>
      <c r="T422" s="28"/>
      <c r="U422" s="2">
        <v>421</v>
      </c>
      <c r="V422" s="24" t="s">
        <v>4084</v>
      </c>
      <c r="W422" s="2">
        <v>6</v>
      </c>
      <c r="X422" s="37">
        <f t="shared" si="37"/>
        <v>0.13392857142857142</v>
      </c>
      <c r="Y422" s="28"/>
    </row>
    <row r="423" spans="1:25" x14ac:dyDescent="0.2">
      <c r="A423" s="2">
        <v>422</v>
      </c>
      <c r="B423" s="3" t="s">
        <v>2448</v>
      </c>
      <c r="C423" s="2">
        <v>95</v>
      </c>
      <c r="D423" s="37">
        <f t="shared" si="33"/>
        <v>1.8029986714746633</v>
      </c>
      <c r="E423" s="29"/>
      <c r="F423" s="2">
        <v>422</v>
      </c>
      <c r="G423" s="3" t="s">
        <v>1914</v>
      </c>
      <c r="H423" s="2">
        <v>133</v>
      </c>
      <c r="I423" s="37">
        <f t="shared" si="34"/>
        <v>2.8273809523809526</v>
      </c>
      <c r="J423" s="28"/>
      <c r="K423" s="2">
        <v>422</v>
      </c>
      <c r="L423" s="3" t="s">
        <v>917</v>
      </c>
      <c r="M423" s="2">
        <v>85</v>
      </c>
      <c r="N423" s="37">
        <f t="shared" si="35"/>
        <v>1.66015625</v>
      </c>
      <c r="O423" s="28"/>
      <c r="P423" s="2">
        <v>422</v>
      </c>
      <c r="Q423" s="3" t="s">
        <v>115</v>
      </c>
      <c r="R423" s="2">
        <v>60</v>
      </c>
      <c r="S423" s="37">
        <f t="shared" si="36"/>
        <v>1.171875</v>
      </c>
      <c r="T423" s="28"/>
      <c r="U423" s="2">
        <v>422</v>
      </c>
      <c r="V423" s="24" t="s">
        <v>4072</v>
      </c>
      <c r="W423" s="2">
        <v>6</v>
      </c>
      <c r="X423" s="37">
        <f t="shared" si="37"/>
        <v>0.13392857142857142</v>
      </c>
      <c r="Y423" s="28"/>
    </row>
    <row r="424" spans="1:25" x14ac:dyDescent="0.2">
      <c r="A424" s="2">
        <v>423</v>
      </c>
      <c r="B424" s="3" t="s">
        <v>1092</v>
      </c>
      <c r="C424" s="2">
        <v>94</v>
      </c>
      <c r="D424" s="37">
        <f t="shared" si="33"/>
        <v>1.7840197380907195</v>
      </c>
      <c r="E424" s="29"/>
      <c r="F424" s="2">
        <v>423</v>
      </c>
      <c r="G424" s="3" t="s">
        <v>295</v>
      </c>
      <c r="H424" s="2">
        <v>132</v>
      </c>
      <c r="I424" s="37">
        <f t="shared" si="34"/>
        <v>2.806122448979592</v>
      </c>
      <c r="J424" s="28"/>
      <c r="K424" s="2">
        <v>423</v>
      </c>
      <c r="L424" s="3" t="s">
        <v>1196</v>
      </c>
      <c r="M424" s="2">
        <v>84</v>
      </c>
      <c r="N424" s="37">
        <f t="shared" si="35"/>
        <v>1.640625</v>
      </c>
      <c r="O424" s="28"/>
      <c r="P424" s="2">
        <v>423</v>
      </c>
      <c r="Q424" s="9" t="s">
        <v>1292</v>
      </c>
      <c r="R424" s="2">
        <v>59</v>
      </c>
      <c r="S424" s="37">
        <f t="shared" si="36"/>
        <v>1.15234375</v>
      </c>
      <c r="T424" s="28"/>
      <c r="U424" s="2">
        <v>423</v>
      </c>
      <c r="V424" s="69" t="s">
        <v>3904</v>
      </c>
      <c r="W424" s="2">
        <v>6</v>
      </c>
      <c r="X424" s="37">
        <f t="shared" si="37"/>
        <v>0.13392857142857142</v>
      </c>
      <c r="Y424" s="28"/>
    </row>
    <row r="425" spans="1:25" x14ac:dyDescent="0.2">
      <c r="A425" s="2">
        <v>424</v>
      </c>
      <c r="B425" s="24" t="s">
        <v>3454</v>
      </c>
      <c r="C425" s="2">
        <v>93</v>
      </c>
      <c r="D425" s="37">
        <f t="shared" si="33"/>
        <v>1.7650408047067756</v>
      </c>
      <c r="E425" s="29"/>
      <c r="F425" s="2">
        <v>424</v>
      </c>
      <c r="G425" s="3" t="s">
        <v>2404</v>
      </c>
      <c r="H425" s="2">
        <v>132</v>
      </c>
      <c r="I425" s="37">
        <f t="shared" si="34"/>
        <v>2.806122448979592</v>
      </c>
      <c r="J425" s="28"/>
      <c r="K425" s="2">
        <v>424</v>
      </c>
      <c r="L425" s="3" t="s">
        <v>307</v>
      </c>
      <c r="M425" s="2">
        <v>84</v>
      </c>
      <c r="N425" s="37">
        <f t="shared" si="35"/>
        <v>1.640625</v>
      </c>
      <c r="O425" s="28"/>
      <c r="P425" s="2">
        <v>424</v>
      </c>
      <c r="Q425" s="3" t="s">
        <v>2066</v>
      </c>
      <c r="R425" s="2">
        <v>59</v>
      </c>
      <c r="S425" s="37">
        <f t="shared" si="36"/>
        <v>1.15234375</v>
      </c>
      <c r="T425" s="28"/>
      <c r="U425" s="2">
        <v>424</v>
      </c>
      <c r="V425" s="69" t="s">
        <v>4019</v>
      </c>
      <c r="W425" s="2">
        <v>6</v>
      </c>
      <c r="X425" s="37">
        <f t="shared" si="37"/>
        <v>0.13392857142857142</v>
      </c>
      <c r="Y425" s="28"/>
    </row>
    <row r="426" spans="1:25" x14ac:dyDescent="0.2">
      <c r="A426" s="2">
        <v>425</v>
      </c>
      <c r="B426" s="3" t="s">
        <v>1816</v>
      </c>
      <c r="C426" s="2">
        <v>93</v>
      </c>
      <c r="D426" s="37">
        <f t="shared" si="33"/>
        <v>1.7650408047067756</v>
      </c>
      <c r="E426" s="29"/>
      <c r="F426" s="2">
        <v>425</v>
      </c>
      <c r="G426" s="3" t="s">
        <v>1281</v>
      </c>
      <c r="H426" s="2">
        <v>132</v>
      </c>
      <c r="I426" s="37">
        <f t="shared" si="34"/>
        <v>2.806122448979592</v>
      </c>
      <c r="J426" s="28"/>
      <c r="K426" s="2">
        <v>425</v>
      </c>
      <c r="L426" s="3" t="s">
        <v>954</v>
      </c>
      <c r="M426" s="2">
        <v>84</v>
      </c>
      <c r="N426" s="37">
        <f t="shared" si="35"/>
        <v>1.640625</v>
      </c>
      <c r="O426" s="28"/>
      <c r="P426" s="2">
        <v>425</v>
      </c>
      <c r="Q426" s="3" t="s">
        <v>2122</v>
      </c>
      <c r="R426" s="2">
        <v>56</v>
      </c>
      <c r="S426" s="37">
        <f t="shared" si="36"/>
        <v>1.09375</v>
      </c>
      <c r="T426" s="28"/>
      <c r="U426" s="2">
        <v>425</v>
      </c>
      <c r="V426" s="69" t="s">
        <v>4073</v>
      </c>
      <c r="W426" s="2">
        <v>5</v>
      </c>
      <c r="X426" s="37">
        <f t="shared" si="37"/>
        <v>0.11160714285714285</v>
      </c>
      <c r="Y426" s="28"/>
    </row>
    <row r="427" spans="1:25" x14ac:dyDescent="0.2">
      <c r="A427" s="2">
        <v>426</v>
      </c>
      <c r="B427" s="3" t="s">
        <v>504</v>
      </c>
      <c r="C427" s="2">
        <v>92</v>
      </c>
      <c r="D427" s="37">
        <f t="shared" si="33"/>
        <v>1.7460618713228317</v>
      </c>
      <c r="E427" s="29"/>
      <c r="F427" s="2">
        <v>426</v>
      </c>
      <c r="G427" s="3" t="s">
        <v>123</v>
      </c>
      <c r="H427" s="2">
        <v>131</v>
      </c>
      <c r="I427" s="37">
        <f t="shared" si="34"/>
        <v>2.7848639455782314</v>
      </c>
      <c r="J427" s="28"/>
      <c r="K427" s="2">
        <v>426</v>
      </c>
      <c r="L427" s="3" t="s">
        <v>1446</v>
      </c>
      <c r="M427" s="2">
        <v>83</v>
      </c>
      <c r="N427" s="37">
        <f t="shared" si="35"/>
        <v>1.6210937500000002</v>
      </c>
      <c r="O427" s="28"/>
      <c r="P427" s="2">
        <v>426</v>
      </c>
      <c r="Q427" s="3" t="s">
        <v>2392</v>
      </c>
      <c r="R427" s="2">
        <v>55</v>
      </c>
      <c r="S427" s="37">
        <f t="shared" si="36"/>
        <v>1.07421875</v>
      </c>
      <c r="T427" s="28"/>
      <c r="U427" s="2">
        <v>426</v>
      </c>
      <c r="V427" s="69" t="s">
        <v>3827</v>
      </c>
      <c r="W427" s="2">
        <v>4</v>
      </c>
      <c r="X427" s="37">
        <f t="shared" si="37"/>
        <v>8.9285714285714288E-2</v>
      </c>
      <c r="Y427" s="28"/>
    </row>
    <row r="428" spans="1:25" x14ac:dyDescent="0.2">
      <c r="A428" s="2">
        <v>427</v>
      </c>
      <c r="B428" s="24" t="s">
        <v>3012</v>
      </c>
      <c r="C428" s="2">
        <v>91</v>
      </c>
      <c r="D428" s="37">
        <f t="shared" si="33"/>
        <v>1.7270829379388879</v>
      </c>
      <c r="E428" s="29"/>
      <c r="F428" s="2">
        <v>427</v>
      </c>
      <c r="G428" s="3" t="s">
        <v>2406</v>
      </c>
      <c r="H428" s="2">
        <v>130</v>
      </c>
      <c r="I428" s="37">
        <f t="shared" si="34"/>
        <v>2.7636054421768708</v>
      </c>
      <c r="J428" s="28"/>
      <c r="K428" s="2">
        <v>427</v>
      </c>
      <c r="L428" s="3" t="s">
        <v>1707</v>
      </c>
      <c r="M428" s="2">
        <v>83</v>
      </c>
      <c r="N428" s="37">
        <f t="shared" si="35"/>
        <v>1.6210937500000002</v>
      </c>
      <c r="O428" s="28"/>
      <c r="P428" s="2">
        <v>427</v>
      </c>
      <c r="Q428" s="3" t="s">
        <v>2334</v>
      </c>
      <c r="R428" s="2">
        <v>52</v>
      </c>
      <c r="S428" s="37">
        <f t="shared" si="36"/>
        <v>1.015625</v>
      </c>
      <c r="T428" s="28"/>
      <c r="U428" s="2">
        <v>427</v>
      </c>
      <c r="V428" s="3" t="s">
        <v>2221</v>
      </c>
      <c r="W428" s="2">
        <v>4</v>
      </c>
      <c r="X428" s="37">
        <f t="shared" si="37"/>
        <v>8.9285714285714288E-2</v>
      </c>
      <c r="Y428" s="28"/>
    </row>
    <row r="429" spans="1:25" x14ac:dyDescent="0.2">
      <c r="A429" s="2">
        <v>428</v>
      </c>
      <c r="B429" s="3" t="s">
        <v>1663</v>
      </c>
      <c r="C429" s="2">
        <v>91</v>
      </c>
      <c r="D429" s="37">
        <f t="shared" si="33"/>
        <v>1.7270829379388879</v>
      </c>
      <c r="E429" s="29"/>
      <c r="F429" s="2">
        <v>428</v>
      </c>
      <c r="G429" s="3" t="s">
        <v>2083</v>
      </c>
      <c r="H429" s="2">
        <v>130</v>
      </c>
      <c r="I429" s="37">
        <f t="shared" si="34"/>
        <v>2.7636054421768708</v>
      </c>
      <c r="J429" s="28"/>
      <c r="K429" s="2">
        <v>428</v>
      </c>
      <c r="L429" s="3" t="s">
        <v>1669</v>
      </c>
      <c r="M429" s="2">
        <v>82</v>
      </c>
      <c r="N429" s="37">
        <f t="shared" si="35"/>
        <v>1.6015624999999998</v>
      </c>
      <c r="O429" s="28"/>
      <c r="P429" s="2">
        <v>428</v>
      </c>
      <c r="Q429" s="3" t="s">
        <v>76</v>
      </c>
      <c r="R429" s="2">
        <v>52</v>
      </c>
      <c r="S429" s="37">
        <f t="shared" si="36"/>
        <v>1.015625</v>
      </c>
      <c r="T429" s="28"/>
      <c r="U429" s="2">
        <v>428</v>
      </c>
      <c r="V429" s="3" t="s">
        <v>1227</v>
      </c>
      <c r="W429" s="2">
        <v>3</v>
      </c>
      <c r="X429" s="37">
        <f t="shared" si="37"/>
        <v>6.6964285714285712E-2</v>
      </c>
      <c r="Y429" s="28"/>
    </row>
    <row r="430" spans="1:25" x14ac:dyDescent="0.2">
      <c r="A430" s="2">
        <v>429</v>
      </c>
      <c r="B430" s="3" t="s">
        <v>1504</v>
      </c>
      <c r="C430" s="2">
        <v>90</v>
      </c>
      <c r="D430" s="37">
        <f t="shared" si="33"/>
        <v>1.708104004554944</v>
      </c>
      <c r="E430" s="29"/>
      <c r="F430" s="2">
        <v>429</v>
      </c>
      <c r="G430" s="3" t="s">
        <v>1550</v>
      </c>
      <c r="H430" s="2">
        <v>130</v>
      </c>
      <c r="I430" s="37">
        <f t="shared" si="34"/>
        <v>2.7636054421768708</v>
      </c>
      <c r="J430" s="28"/>
      <c r="K430" s="2">
        <v>429</v>
      </c>
      <c r="L430" s="3" t="s">
        <v>854</v>
      </c>
      <c r="M430" s="2">
        <v>82</v>
      </c>
      <c r="N430" s="37">
        <f t="shared" si="35"/>
        <v>1.6015624999999998</v>
      </c>
      <c r="O430" s="28"/>
      <c r="P430" s="2">
        <v>429</v>
      </c>
      <c r="Q430" s="3" t="s">
        <v>2452</v>
      </c>
      <c r="R430" s="2">
        <v>51</v>
      </c>
      <c r="S430" s="37">
        <f t="shared" si="36"/>
        <v>0.99609374999999989</v>
      </c>
      <c r="T430" s="28"/>
    </row>
    <row r="431" spans="1:25" x14ac:dyDescent="0.2">
      <c r="A431" s="2">
        <v>430</v>
      </c>
      <c r="B431" s="24" t="s">
        <v>3259</v>
      </c>
      <c r="C431" s="2">
        <v>90</v>
      </c>
      <c r="D431" s="37">
        <f t="shared" si="33"/>
        <v>1.708104004554944</v>
      </c>
      <c r="E431" s="29"/>
      <c r="F431" s="2">
        <v>430</v>
      </c>
      <c r="G431" s="3" t="s">
        <v>2095</v>
      </c>
      <c r="H431" s="2">
        <v>130</v>
      </c>
      <c r="I431" s="37">
        <f t="shared" si="34"/>
        <v>2.7636054421768708</v>
      </c>
      <c r="J431" s="28"/>
      <c r="K431" s="2">
        <v>430</v>
      </c>
      <c r="L431" s="3" t="s">
        <v>1146</v>
      </c>
      <c r="M431" s="2">
        <v>82</v>
      </c>
      <c r="N431" s="37">
        <f t="shared" si="35"/>
        <v>1.6015624999999998</v>
      </c>
      <c r="O431" s="28"/>
      <c r="P431" s="2">
        <v>430</v>
      </c>
      <c r="Q431" s="3" t="s">
        <v>2205</v>
      </c>
      <c r="R431" s="2">
        <v>50</v>
      </c>
      <c r="S431" s="37">
        <f t="shared" si="36"/>
        <v>0.9765625</v>
      </c>
      <c r="T431" s="28"/>
    </row>
    <row r="432" spans="1:25" x14ac:dyDescent="0.2">
      <c r="A432" s="2">
        <v>431</v>
      </c>
      <c r="B432" s="24" t="s">
        <v>3403</v>
      </c>
      <c r="C432" s="2">
        <v>90</v>
      </c>
      <c r="D432" s="37">
        <f t="shared" si="33"/>
        <v>1.708104004554944</v>
      </c>
      <c r="E432" s="29"/>
      <c r="F432" s="2">
        <v>431</v>
      </c>
      <c r="G432" s="3" t="s">
        <v>2172</v>
      </c>
      <c r="H432" s="2">
        <v>129</v>
      </c>
      <c r="I432" s="37">
        <f t="shared" si="34"/>
        <v>2.7423469387755102</v>
      </c>
      <c r="J432" s="28"/>
      <c r="K432" s="2">
        <v>431</v>
      </c>
      <c r="L432" s="3" t="s">
        <v>849</v>
      </c>
      <c r="M432" s="2">
        <v>81</v>
      </c>
      <c r="N432" s="37">
        <f t="shared" si="35"/>
        <v>1.58203125</v>
      </c>
      <c r="O432" s="28"/>
      <c r="P432" s="2">
        <v>431</v>
      </c>
      <c r="Q432" s="3" t="s">
        <v>282</v>
      </c>
      <c r="R432" s="2">
        <v>48</v>
      </c>
      <c r="S432" s="37">
        <f t="shared" si="36"/>
        <v>0.9375</v>
      </c>
      <c r="T432" s="28"/>
    </row>
    <row r="433" spans="1:20" x14ac:dyDescent="0.2">
      <c r="A433" s="2">
        <v>432</v>
      </c>
      <c r="B433" s="24" t="s">
        <v>3075</v>
      </c>
      <c r="C433" s="2">
        <v>90</v>
      </c>
      <c r="D433" s="37">
        <f t="shared" si="33"/>
        <v>1.708104004554944</v>
      </c>
      <c r="E433" s="29"/>
      <c r="F433" s="2">
        <v>432</v>
      </c>
      <c r="G433" s="3" t="s">
        <v>1035</v>
      </c>
      <c r="H433" s="2">
        <v>127</v>
      </c>
      <c r="I433" s="37">
        <f t="shared" si="34"/>
        <v>2.699829931972789</v>
      </c>
      <c r="J433" s="28"/>
      <c r="K433" s="2">
        <v>432</v>
      </c>
      <c r="L433" s="3" t="s">
        <v>1154</v>
      </c>
      <c r="M433" s="2">
        <v>79</v>
      </c>
      <c r="N433" s="37">
        <f t="shared" si="35"/>
        <v>1.54296875</v>
      </c>
      <c r="O433" s="28"/>
      <c r="P433" s="2">
        <v>432</v>
      </c>
      <c r="Q433" s="3" t="s">
        <v>2451</v>
      </c>
      <c r="R433" s="2">
        <v>48</v>
      </c>
      <c r="S433" s="37">
        <f t="shared" si="36"/>
        <v>0.9375</v>
      </c>
      <c r="T433" s="28"/>
    </row>
    <row r="434" spans="1:20" x14ac:dyDescent="0.2">
      <c r="A434" s="2">
        <v>433</v>
      </c>
      <c r="B434" s="3" t="s">
        <v>2306</v>
      </c>
      <c r="C434" s="2">
        <v>89</v>
      </c>
      <c r="D434" s="37">
        <f t="shared" si="33"/>
        <v>1.6891250711710002</v>
      </c>
      <c r="E434" s="29"/>
      <c r="F434" s="2">
        <v>433</v>
      </c>
      <c r="G434" s="3" t="s">
        <v>1087</v>
      </c>
      <c r="H434" s="2">
        <v>127</v>
      </c>
      <c r="I434" s="37">
        <f t="shared" si="34"/>
        <v>2.699829931972789</v>
      </c>
      <c r="J434" s="28"/>
      <c r="K434" s="2">
        <v>433</v>
      </c>
      <c r="L434" s="3" t="s">
        <v>724</v>
      </c>
      <c r="M434" s="2">
        <v>79</v>
      </c>
      <c r="N434" s="37">
        <f t="shared" si="35"/>
        <v>1.54296875</v>
      </c>
      <c r="O434" s="28"/>
      <c r="P434" s="2">
        <v>433</v>
      </c>
      <c r="Q434" s="3" t="s">
        <v>2661</v>
      </c>
      <c r="R434" s="2">
        <v>47</v>
      </c>
      <c r="S434" s="37">
        <f t="shared" si="36"/>
        <v>0.91796875</v>
      </c>
      <c r="T434" s="28"/>
    </row>
    <row r="435" spans="1:20" x14ac:dyDescent="0.2">
      <c r="A435" s="2">
        <v>434</v>
      </c>
      <c r="B435" s="3" t="s">
        <v>2345</v>
      </c>
      <c r="C435" s="2">
        <v>89</v>
      </c>
      <c r="D435" s="37">
        <f t="shared" si="33"/>
        <v>1.6891250711710002</v>
      </c>
      <c r="E435" s="29"/>
      <c r="F435" s="2">
        <v>434</v>
      </c>
      <c r="G435" s="3" t="s">
        <v>1758</v>
      </c>
      <c r="H435" s="2">
        <v>127</v>
      </c>
      <c r="I435" s="37">
        <f t="shared" si="34"/>
        <v>2.699829931972789</v>
      </c>
      <c r="J435" s="28"/>
      <c r="K435" s="2">
        <v>434</v>
      </c>
      <c r="L435" s="3" t="s">
        <v>1922</v>
      </c>
      <c r="M435" s="2">
        <v>78</v>
      </c>
      <c r="N435" s="37">
        <f t="shared" si="35"/>
        <v>1.5234375</v>
      </c>
      <c r="O435" s="28"/>
      <c r="P435" s="2">
        <v>434</v>
      </c>
      <c r="Q435" s="3" t="s">
        <v>95</v>
      </c>
      <c r="R435" s="2">
        <v>46</v>
      </c>
      <c r="S435" s="37">
        <f t="shared" si="36"/>
        <v>0.89843749999999989</v>
      </c>
      <c r="T435" s="28"/>
    </row>
    <row r="436" spans="1:20" x14ac:dyDescent="0.2">
      <c r="A436" s="2">
        <v>435</v>
      </c>
      <c r="B436" s="3" t="s">
        <v>1804</v>
      </c>
      <c r="C436" s="2">
        <v>89</v>
      </c>
      <c r="D436" s="37">
        <f t="shared" si="33"/>
        <v>1.6891250711710002</v>
      </c>
      <c r="E436" s="29"/>
      <c r="F436" s="2">
        <v>435</v>
      </c>
      <c r="G436" s="3" t="s">
        <v>479</v>
      </c>
      <c r="H436" s="2">
        <v>127</v>
      </c>
      <c r="I436" s="37">
        <f t="shared" si="34"/>
        <v>2.699829931972789</v>
      </c>
      <c r="J436" s="28"/>
      <c r="K436" s="2">
        <v>435</v>
      </c>
      <c r="L436" s="3" t="s">
        <v>1171</v>
      </c>
      <c r="M436" s="2">
        <v>78</v>
      </c>
      <c r="N436" s="37">
        <f t="shared" si="35"/>
        <v>1.5234375</v>
      </c>
      <c r="O436" s="28"/>
      <c r="P436" s="2">
        <v>435</v>
      </c>
      <c r="Q436" s="3" t="s">
        <v>1232</v>
      </c>
      <c r="R436" s="2">
        <v>46</v>
      </c>
      <c r="S436" s="37">
        <f t="shared" si="36"/>
        <v>0.89843749999999989</v>
      </c>
      <c r="T436" s="28"/>
    </row>
    <row r="437" spans="1:20" x14ac:dyDescent="0.2">
      <c r="A437" s="2">
        <v>436</v>
      </c>
      <c r="B437" s="3" t="s">
        <v>1376</v>
      </c>
      <c r="C437" s="2">
        <v>88</v>
      </c>
      <c r="D437" s="37">
        <f t="shared" si="33"/>
        <v>1.6701461377870563</v>
      </c>
      <c r="E437" s="29"/>
      <c r="F437" s="2">
        <v>436</v>
      </c>
      <c r="G437" s="3" t="s">
        <v>2087</v>
      </c>
      <c r="H437" s="2">
        <v>126</v>
      </c>
      <c r="I437" s="37">
        <f t="shared" si="34"/>
        <v>2.6785714285714284</v>
      </c>
      <c r="J437" s="28"/>
      <c r="K437" s="2">
        <v>436</v>
      </c>
      <c r="L437" s="3" t="s">
        <v>1447</v>
      </c>
      <c r="M437" s="2">
        <v>78</v>
      </c>
      <c r="N437" s="37">
        <f t="shared" si="35"/>
        <v>1.5234375</v>
      </c>
      <c r="O437" s="28"/>
      <c r="P437" s="2">
        <v>436</v>
      </c>
      <c r="Q437" s="3" t="s">
        <v>2655</v>
      </c>
      <c r="R437" s="2">
        <v>46</v>
      </c>
      <c r="S437" s="37">
        <f t="shared" si="36"/>
        <v>0.89843749999999989</v>
      </c>
      <c r="T437" s="28"/>
    </row>
    <row r="438" spans="1:20" x14ac:dyDescent="0.2">
      <c r="A438" s="2">
        <v>437</v>
      </c>
      <c r="B438" s="24" t="s">
        <v>3336</v>
      </c>
      <c r="C438" s="2">
        <v>88</v>
      </c>
      <c r="D438" s="37">
        <f t="shared" si="33"/>
        <v>1.6701461377870563</v>
      </c>
      <c r="E438" s="29"/>
      <c r="F438" s="2">
        <v>437</v>
      </c>
      <c r="G438" s="3" t="s">
        <v>2407</v>
      </c>
      <c r="H438" s="2">
        <v>125</v>
      </c>
      <c r="I438" s="37">
        <f t="shared" si="34"/>
        <v>2.6573129251700678</v>
      </c>
      <c r="J438" s="28"/>
      <c r="K438" s="2">
        <v>437</v>
      </c>
      <c r="L438" s="3" t="s">
        <v>1004</v>
      </c>
      <c r="M438" s="2">
        <v>77</v>
      </c>
      <c r="N438" s="37">
        <f t="shared" si="35"/>
        <v>1.50390625</v>
      </c>
      <c r="O438" s="28"/>
      <c r="P438" s="2">
        <v>437</v>
      </c>
      <c r="Q438" s="3" t="s">
        <v>231</v>
      </c>
      <c r="R438" s="2">
        <v>46</v>
      </c>
      <c r="S438" s="37">
        <f t="shared" si="36"/>
        <v>0.89843749999999989</v>
      </c>
      <c r="T438" s="28"/>
    </row>
    <row r="439" spans="1:20" x14ac:dyDescent="0.2">
      <c r="A439" s="30">
        <v>438</v>
      </c>
      <c r="B439" s="24" t="s">
        <v>3447</v>
      </c>
      <c r="C439" s="2">
        <v>87</v>
      </c>
      <c r="D439" s="37">
        <f t="shared" si="33"/>
        <v>1.6511672044031127</v>
      </c>
      <c r="E439" s="29"/>
      <c r="F439" s="2">
        <v>438</v>
      </c>
      <c r="G439" s="3" t="s">
        <v>1357</v>
      </c>
      <c r="H439" s="2">
        <v>125</v>
      </c>
      <c r="I439" s="37">
        <f t="shared" si="34"/>
        <v>2.6573129251700678</v>
      </c>
      <c r="J439" s="28"/>
      <c r="K439" s="2">
        <v>438</v>
      </c>
      <c r="L439" s="3" t="s">
        <v>952</v>
      </c>
      <c r="M439" s="2">
        <v>77</v>
      </c>
      <c r="N439" s="37">
        <f t="shared" si="35"/>
        <v>1.50390625</v>
      </c>
      <c r="O439" s="28"/>
      <c r="P439" s="2">
        <v>438</v>
      </c>
      <c r="Q439" s="3" t="s">
        <v>2197</v>
      </c>
      <c r="R439" s="2">
        <v>46</v>
      </c>
      <c r="S439" s="37">
        <f t="shared" si="36"/>
        <v>0.89843749999999989</v>
      </c>
      <c r="T439" s="28"/>
    </row>
    <row r="440" spans="1:20" x14ac:dyDescent="0.2">
      <c r="A440" s="2">
        <v>439</v>
      </c>
      <c r="B440" s="24" t="s">
        <v>3248</v>
      </c>
      <c r="C440" s="2">
        <v>87</v>
      </c>
      <c r="D440" s="37">
        <f t="shared" si="33"/>
        <v>1.6511672044031127</v>
      </c>
      <c r="E440" s="29"/>
      <c r="F440" s="2">
        <v>439</v>
      </c>
      <c r="G440" s="3" t="s">
        <v>1801</v>
      </c>
      <c r="H440" s="2">
        <v>124</v>
      </c>
      <c r="I440" s="37">
        <f t="shared" si="34"/>
        <v>2.6360544217687076</v>
      </c>
      <c r="J440" s="28"/>
      <c r="K440" s="2">
        <v>439</v>
      </c>
      <c r="L440" s="3" t="s">
        <v>1168</v>
      </c>
      <c r="M440" s="2">
        <v>76</v>
      </c>
      <c r="N440" s="37">
        <f t="shared" si="35"/>
        <v>1.484375</v>
      </c>
      <c r="O440" s="28"/>
      <c r="P440" s="2">
        <v>439</v>
      </c>
      <c r="Q440" s="3" t="s">
        <v>2610</v>
      </c>
      <c r="R440" s="2">
        <v>45</v>
      </c>
      <c r="S440" s="37">
        <f t="shared" si="36"/>
        <v>0.87890625</v>
      </c>
      <c r="T440" s="28"/>
    </row>
    <row r="441" spans="1:20" x14ac:dyDescent="0.2">
      <c r="A441" s="2">
        <v>440</v>
      </c>
      <c r="B441" s="3" t="s">
        <v>893</v>
      </c>
      <c r="C441" s="2">
        <v>85</v>
      </c>
      <c r="D441" s="37">
        <f t="shared" si="33"/>
        <v>1.613209337635225</v>
      </c>
      <c r="E441" s="29"/>
      <c r="F441" s="2">
        <v>440</v>
      </c>
      <c r="G441" s="3" t="s">
        <v>2468</v>
      </c>
      <c r="H441" s="2">
        <v>124</v>
      </c>
      <c r="I441" s="37">
        <f t="shared" si="34"/>
        <v>2.6360544217687076</v>
      </c>
      <c r="J441" s="28"/>
      <c r="K441" s="2">
        <v>440</v>
      </c>
      <c r="L441" s="3" t="s">
        <v>853</v>
      </c>
      <c r="M441" s="2">
        <v>75</v>
      </c>
      <c r="N441" s="37">
        <f t="shared" si="35"/>
        <v>1.46484375</v>
      </c>
      <c r="O441" s="28"/>
      <c r="P441" s="2">
        <v>440</v>
      </c>
      <c r="Q441" s="3" t="s">
        <v>2035</v>
      </c>
      <c r="R441" s="2">
        <v>45</v>
      </c>
      <c r="S441" s="37">
        <f t="shared" si="36"/>
        <v>0.87890625</v>
      </c>
      <c r="T441" s="28"/>
    </row>
    <row r="442" spans="1:20" x14ac:dyDescent="0.2">
      <c r="A442" s="2">
        <v>441</v>
      </c>
      <c r="B442" s="24" t="s">
        <v>3644</v>
      </c>
      <c r="C442" s="2">
        <v>85</v>
      </c>
      <c r="D442" s="37">
        <f t="shared" si="33"/>
        <v>1.613209337635225</v>
      </c>
      <c r="E442" s="29"/>
      <c r="F442" s="2">
        <v>441</v>
      </c>
      <c r="G442" s="3" t="s">
        <v>1190</v>
      </c>
      <c r="H442" s="2">
        <v>123</v>
      </c>
      <c r="I442" s="37">
        <f t="shared" si="34"/>
        <v>2.614795918367347</v>
      </c>
      <c r="J442" s="28"/>
      <c r="K442" s="2">
        <v>441</v>
      </c>
      <c r="L442" s="3" t="s">
        <v>2495</v>
      </c>
      <c r="M442" s="2">
        <v>73</v>
      </c>
      <c r="N442" s="37">
        <f t="shared" si="35"/>
        <v>1.42578125</v>
      </c>
      <c r="O442" s="28"/>
      <c r="P442" s="2">
        <v>441</v>
      </c>
      <c r="Q442" s="3" t="s">
        <v>1696</v>
      </c>
      <c r="R442" s="2">
        <v>45</v>
      </c>
      <c r="S442" s="37">
        <f t="shared" si="36"/>
        <v>0.87890625</v>
      </c>
      <c r="T442" s="28"/>
    </row>
    <row r="443" spans="1:20" x14ac:dyDescent="0.2">
      <c r="A443" s="2">
        <v>442</v>
      </c>
      <c r="B443" s="3" t="s">
        <v>2304</v>
      </c>
      <c r="C443" s="2">
        <v>85</v>
      </c>
      <c r="D443" s="37">
        <f t="shared" si="33"/>
        <v>1.613209337635225</v>
      </c>
      <c r="E443" s="29"/>
      <c r="F443" s="2">
        <v>442</v>
      </c>
      <c r="G443" s="3" t="s">
        <v>2298</v>
      </c>
      <c r="H443" s="2">
        <v>123</v>
      </c>
      <c r="I443" s="37">
        <f t="shared" si="34"/>
        <v>2.614795918367347</v>
      </c>
      <c r="J443" s="28"/>
      <c r="K443" s="2">
        <v>442</v>
      </c>
      <c r="L443" s="3" t="s">
        <v>856</v>
      </c>
      <c r="M443" s="2">
        <v>73</v>
      </c>
      <c r="N443" s="37">
        <f t="shared" si="35"/>
        <v>1.42578125</v>
      </c>
      <c r="O443" s="28"/>
      <c r="P443" s="2">
        <v>442</v>
      </c>
      <c r="Q443" s="3" t="s">
        <v>1254</v>
      </c>
      <c r="R443" s="2">
        <v>44</v>
      </c>
      <c r="S443" s="37">
        <f t="shared" si="36"/>
        <v>0.85937500000000011</v>
      </c>
      <c r="T443" s="28"/>
    </row>
    <row r="444" spans="1:20" x14ac:dyDescent="0.2">
      <c r="A444" s="2">
        <v>443</v>
      </c>
      <c r="B444" s="24" t="s">
        <v>3258</v>
      </c>
      <c r="C444" s="2">
        <v>84</v>
      </c>
      <c r="D444" s="37">
        <f t="shared" si="33"/>
        <v>1.5942304042512812</v>
      </c>
      <c r="E444" s="29"/>
      <c r="F444" s="2">
        <v>443</v>
      </c>
      <c r="G444" s="3" t="s">
        <v>906</v>
      </c>
      <c r="H444" s="2">
        <v>122</v>
      </c>
      <c r="I444" s="37">
        <f t="shared" si="34"/>
        <v>2.5935374149659864</v>
      </c>
      <c r="J444" s="28"/>
      <c r="K444" s="2">
        <v>443</v>
      </c>
      <c r="L444" s="3" t="s">
        <v>634</v>
      </c>
      <c r="M444" s="2">
        <v>73</v>
      </c>
      <c r="N444" s="37">
        <f t="shared" si="35"/>
        <v>1.42578125</v>
      </c>
      <c r="O444" s="28"/>
      <c r="P444" s="2">
        <v>443</v>
      </c>
      <c r="Q444" s="3" t="s">
        <v>2247</v>
      </c>
      <c r="R444" s="2">
        <v>42</v>
      </c>
      <c r="S444" s="37">
        <f t="shared" si="36"/>
        <v>0.8203125</v>
      </c>
      <c r="T444" s="28"/>
    </row>
    <row r="445" spans="1:20" x14ac:dyDescent="0.2">
      <c r="A445" s="2">
        <v>444</v>
      </c>
      <c r="B445" s="3" t="s">
        <v>1657</v>
      </c>
      <c r="C445" s="2">
        <v>84</v>
      </c>
      <c r="D445" s="37">
        <f t="shared" si="33"/>
        <v>1.5942304042512812</v>
      </c>
      <c r="E445" s="29"/>
      <c r="F445" s="2">
        <v>444</v>
      </c>
      <c r="G445" s="3" t="s">
        <v>1881</v>
      </c>
      <c r="H445" s="2">
        <v>121</v>
      </c>
      <c r="I445" s="37">
        <f t="shared" si="34"/>
        <v>2.5722789115646258</v>
      </c>
      <c r="J445" s="28"/>
      <c r="K445" s="2">
        <v>444</v>
      </c>
      <c r="L445" s="3" t="s">
        <v>728</v>
      </c>
      <c r="M445" s="2">
        <v>73</v>
      </c>
      <c r="N445" s="37">
        <f t="shared" si="35"/>
        <v>1.42578125</v>
      </c>
      <c r="O445" s="28"/>
      <c r="P445" s="2">
        <v>444</v>
      </c>
      <c r="Q445" s="3" t="s">
        <v>2648</v>
      </c>
      <c r="R445" s="2">
        <v>41</v>
      </c>
      <c r="S445" s="37">
        <f t="shared" si="36"/>
        <v>0.80078124999999989</v>
      </c>
      <c r="T445" s="28"/>
    </row>
    <row r="446" spans="1:20" x14ac:dyDescent="0.2">
      <c r="A446" s="2">
        <v>445</v>
      </c>
      <c r="B446" s="24" t="s">
        <v>3451</v>
      </c>
      <c r="C446" s="2">
        <v>84</v>
      </c>
      <c r="D446" s="37">
        <f t="shared" si="33"/>
        <v>1.5942304042512812</v>
      </c>
      <c r="E446" s="29"/>
      <c r="F446" s="2">
        <v>445</v>
      </c>
      <c r="G446" s="3" t="s">
        <v>964</v>
      </c>
      <c r="H446" s="2">
        <v>120</v>
      </c>
      <c r="I446" s="37">
        <f t="shared" si="34"/>
        <v>2.5510204081632653</v>
      </c>
      <c r="J446" s="28"/>
      <c r="K446" s="2">
        <v>445</v>
      </c>
      <c r="L446" s="3" t="s">
        <v>996</v>
      </c>
      <c r="M446" s="2">
        <v>72</v>
      </c>
      <c r="N446" s="37">
        <f t="shared" si="35"/>
        <v>1.40625</v>
      </c>
      <c r="O446" s="28"/>
      <c r="P446" s="2">
        <v>445</v>
      </c>
      <c r="Q446" s="3" t="s">
        <v>2332</v>
      </c>
      <c r="R446" s="2">
        <v>40</v>
      </c>
      <c r="S446" s="37">
        <f t="shared" si="36"/>
        <v>0.78125</v>
      </c>
      <c r="T446" s="28"/>
    </row>
    <row r="447" spans="1:20" x14ac:dyDescent="0.2">
      <c r="A447" s="2">
        <v>446</v>
      </c>
      <c r="B447" s="3" t="s">
        <v>2927</v>
      </c>
      <c r="C447" s="2">
        <v>84</v>
      </c>
      <c r="D447" s="37">
        <f t="shared" si="33"/>
        <v>1.5942304042512812</v>
      </c>
      <c r="E447" s="29"/>
      <c r="F447" s="2">
        <v>446</v>
      </c>
      <c r="G447" s="3" t="s">
        <v>677</v>
      </c>
      <c r="H447" s="2">
        <v>120</v>
      </c>
      <c r="I447" s="37">
        <f t="shared" si="34"/>
        <v>2.5510204081632653</v>
      </c>
      <c r="J447" s="28"/>
      <c r="K447" s="2">
        <v>446</v>
      </c>
      <c r="L447" s="3" t="s">
        <v>653</v>
      </c>
      <c r="M447" s="2">
        <v>71</v>
      </c>
      <c r="N447" s="37">
        <f t="shared" si="35"/>
        <v>1.38671875</v>
      </c>
      <c r="O447" s="28"/>
      <c r="P447" s="2">
        <v>446</v>
      </c>
      <c r="Q447" s="3" t="s">
        <v>2212</v>
      </c>
      <c r="R447" s="2">
        <v>40</v>
      </c>
      <c r="S447" s="37">
        <f t="shared" si="36"/>
        <v>0.78125</v>
      </c>
      <c r="T447" s="28"/>
    </row>
    <row r="448" spans="1:20" x14ac:dyDescent="0.2">
      <c r="A448" s="2">
        <v>447</v>
      </c>
      <c r="B448" s="3" t="s">
        <v>934</v>
      </c>
      <c r="C448" s="2">
        <v>83</v>
      </c>
      <c r="D448" s="37">
        <f t="shared" si="33"/>
        <v>1.5752514708673373</v>
      </c>
      <c r="E448" s="29"/>
      <c r="F448" s="2">
        <v>447</v>
      </c>
      <c r="G448" s="3" t="s">
        <v>2466</v>
      </c>
      <c r="H448" s="2">
        <v>120</v>
      </c>
      <c r="I448" s="37">
        <f t="shared" si="34"/>
        <v>2.5510204081632653</v>
      </c>
      <c r="J448" s="28"/>
      <c r="K448" s="2">
        <v>447</v>
      </c>
      <c r="L448" s="3" t="s">
        <v>1063</v>
      </c>
      <c r="M448" s="2">
        <v>70</v>
      </c>
      <c r="N448" s="37">
        <f t="shared" si="35"/>
        <v>1.3671875</v>
      </c>
      <c r="O448" s="28"/>
      <c r="P448" s="2">
        <v>447</v>
      </c>
      <c r="Q448" s="3" t="s">
        <v>2978</v>
      </c>
      <c r="R448" s="2">
        <v>39</v>
      </c>
      <c r="S448" s="37">
        <f t="shared" si="36"/>
        <v>0.76171875</v>
      </c>
      <c r="T448" s="28"/>
    </row>
    <row r="449" spans="1:20" x14ac:dyDescent="0.2">
      <c r="A449" s="2">
        <v>448</v>
      </c>
      <c r="B449" s="3" t="s">
        <v>1814</v>
      </c>
      <c r="C449" s="2">
        <v>83</v>
      </c>
      <c r="D449" s="37">
        <f t="shared" si="33"/>
        <v>1.5752514708673373</v>
      </c>
      <c r="E449" s="29"/>
      <c r="F449" s="2">
        <v>448</v>
      </c>
      <c r="G449" s="3" t="s">
        <v>1352</v>
      </c>
      <c r="H449" s="2">
        <v>119</v>
      </c>
      <c r="I449" s="37">
        <f t="shared" si="34"/>
        <v>2.5297619047619047</v>
      </c>
      <c r="J449" s="28"/>
      <c r="K449" s="2">
        <v>448</v>
      </c>
      <c r="L449" s="3" t="s">
        <v>2414</v>
      </c>
      <c r="M449" s="2">
        <v>69</v>
      </c>
      <c r="N449" s="37">
        <f t="shared" si="35"/>
        <v>1.34765625</v>
      </c>
      <c r="O449" s="28"/>
      <c r="P449" s="2">
        <v>448</v>
      </c>
      <c r="Q449" s="3" t="s">
        <v>1468</v>
      </c>
      <c r="R449" s="2">
        <v>37</v>
      </c>
      <c r="S449" s="37">
        <f t="shared" si="36"/>
        <v>0.72265625</v>
      </c>
      <c r="T449" s="28"/>
    </row>
    <row r="450" spans="1:20" x14ac:dyDescent="0.2">
      <c r="A450" s="2">
        <v>449</v>
      </c>
      <c r="B450" s="24" t="s">
        <v>2778</v>
      </c>
      <c r="C450" s="2">
        <v>83</v>
      </c>
      <c r="D450" s="37">
        <f t="shared" si="33"/>
        <v>1.5752514708673373</v>
      </c>
      <c r="E450" s="29"/>
      <c r="F450" s="2">
        <v>449</v>
      </c>
      <c r="G450" s="3" t="s">
        <v>1149</v>
      </c>
      <c r="H450" s="2">
        <v>117</v>
      </c>
      <c r="I450" s="37">
        <f t="shared" si="34"/>
        <v>2.4872448979591835</v>
      </c>
      <c r="J450" s="28"/>
      <c r="K450" s="2">
        <v>449</v>
      </c>
      <c r="L450" s="3" t="s">
        <v>652</v>
      </c>
      <c r="M450" s="2">
        <v>69</v>
      </c>
      <c r="N450" s="37">
        <f t="shared" si="35"/>
        <v>1.34765625</v>
      </c>
      <c r="O450" s="28"/>
      <c r="P450" s="2">
        <v>449</v>
      </c>
      <c r="Q450" s="3" t="s">
        <v>2363</v>
      </c>
      <c r="R450" s="2">
        <v>37</v>
      </c>
      <c r="S450" s="37">
        <f t="shared" si="36"/>
        <v>0.72265625</v>
      </c>
      <c r="T450" s="28"/>
    </row>
    <row r="451" spans="1:20" x14ac:dyDescent="0.2">
      <c r="A451" s="2">
        <v>450</v>
      </c>
      <c r="B451" s="24" t="s">
        <v>3608</v>
      </c>
      <c r="C451" s="2">
        <v>81</v>
      </c>
      <c r="D451" s="37">
        <f t="shared" si="33"/>
        <v>1.5372936040994496</v>
      </c>
      <c r="E451" s="29"/>
      <c r="F451" s="2">
        <v>450</v>
      </c>
      <c r="G451" s="3" t="s">
        <v>2657</v>
      </c>
      <c r="H451" s="2">
        <v>115</v>
      </c>
      <c r="I451" s="37">
        <f t="shared" si="34"/>
        <v>2.4447278911564627</v>
      </c>
      <c r="J451" s="28"/>
      <c r="K451" s="2">
        <v>450</v>
      </c>
      <c r="L451" s="3" t="s">
        <v>1416</v>
      </c>
      <c r="M451" s="2">
        <v>68</v>
      </c>
      <c r="N451" s="37">
        <f t="shared" si="35"/>
        <v>1.328125</v>
      </c>
      <c r="O451" s="28"/>
      <c r="P451" s="2">
        <v>450</v>
      </c>
      <c r="Q451" s="3" t="s">
        <v>286</v>
      </c>
      <c r="R451" s="2">
        <v>36</v>
      </c>
      <c r="S451" s="37">
        <f t="shared" si="36"/>
        <v>0.703125</v>
      </c>
      <c r="T451" s="28"/>
    </row>
    <row r="452" spans="1:20" x14ac:dyDescent="0.2">
      <c r="A452" s="2">
        <v>451</v>
      </c>
      <c r="B452" s="24" t="s">
        <v>2994</v>
      </c>
      <c r="C452" s="2">
        <v>81</v>
      </c>
      <c r="D452" s="37">
        <f t="shared" si="33"/>
        <v>1.5372936040994496</v>
      </c>
      <c r="E452" s="29"/>
      <c r="F452" s="2">
        <v>451</v>
      </c>
      <c r="G452" s="3" t="s">
        <v>2086</v>
      </c>
      <c r="H452" s="2">
        <v>113</v>
      </c>
      <c r="I452" s="37">
        <f t="shared" si="34"/>
        <v>2.4022108843537415</v>
      </c>
      <c r="J452" s="28"/>
      <c r="K452" s="2">
        <v>451</v>
      </c>
      <c r="L452" s="3" t="s">
        <v>361</v>
      </c>
      <c r="M452" s="2">
        <v>68</v>
      </c>
      <c r="N452" s="37">
        <f t="shared" si="35"/>
        <v>1.328125</v>
      </c>
      <c r="O452" s="28"/>
      <c r="P452" s="2">
        <v>451</v>
      </c>
      <c r="Q452" s="3" t="s">
        <v>2271</v>
      </c>
      <c r="R452" s="2">
        <v>36</v>
      </c>
      <c r="S452" s="37">
        <f t="shared" si="36"/>
        <v>0.703125</v>
      </c>
      <c r="T452" s="28"/>
    </row>
    <row r="453" spans="1:20" x14ac:dyDescent="0.2">
      <c r="A453" s="2">
        <v>452</v>
      </c>
      <c r="B453" s="24" t="s">
        <v>3520</v>
      </c>
      <c r="C453" s="2">
        <v>80</v>
      </c>
      <c r="D453" s="37">
        <f t="shared" ref="D453:D516" si="38">C453/52.69</f>
        <v>1.5183146707155057</v>
      </c>
      <c r="E453" s="29"/>
      <c r="F453" s="2">
        <v>452</v>
      </c>
      <c r="G453" s="3" t="s">
        <v>328</v>
      </c>
      <c r="H453" s="2">
        <v>113</v>
      </c>
      <c r="I453" s="37">
        <f t="shared" ref="I453:I516" si="39">(H453/4704)*100</f>
        <v>2.4022108843537415</v>
      </c>
      <c r="J453" s="28"/>
      <c r="K453" s="2">
        <v>452</v>
      </c>
      <c r="L453" s="3" t="s">
        <v>1297</v>
      </c>
      <c r="M453" s="2">
        <v>67</v>
      </c>
      <c r="N453" s="37">
        <f t="shared" ref="N453:N516" si="40">(M453/5120)*100</f>
        <v>1.30859375</v>
      </c>
      <c r="O453" s="28"/>
      <c r="P453" s="2">
        <v>452</v>
      </c>
      <c r="Q453" s="3" t="s">
        <v>2532</v>
      </c>
      <c r="R453" s="2">
        <v>36</v>
      </c>
      <c r="S453" s="37">
        <f t="shared" ref="S453:S513" si="41">(R453/5120)*100</f>
        <v>0.703125</v>
      </c>
      <c r="T453" s="28"/>
    </row>
    <row r="454" spans="1:20" x14ac:dyDescent="0.2">
      <c r="A454" s="2">
        <v>453</v>
      </c>
      <c r="B454" s="3" t="s">
        <v>2376</v>
      </c>
      <c r="C454" s="2">
        <v>80</v>
      </c>
      <c r="D454" s="37">
        <f t="shared" si="38"/>
        <v>1.5183146707155057</v>
      </c>
      <c r="E454" s="29"/>
      <c r="F454" s="2">
        <v>453</v>
      </c>
      <c r="G454" s="3" t="s">
        <v>2396</v>
      </c>
      <c r="H454" s="2">
        <v>112</v>
      </c>
      <c r="I454" s="37">
        <f t="shared" si="39"/>
        <v>2.3809523809523809</v>
      </c>
      <c r="J454" s="28"/>
      <c r="K454" s="2">
        <v>453</v>
      </c>
      <c r="L454" s="3" t="s">
        <v>1127</v>
      </c>
      <c r="M454" s="2">
        <v>65</v>
      </c>
      <c r="N454" s="37">
        <f t="shared" si="40"/>
        <v>1.26953125</v>
      </c>
      <c r="O454" s="28"/>
      <c r="P454" s="2">
        <v>453</v>
      </c>
      <c r="Q454" s="3" t="s">
        <v>2411</v>
      </c>
      <c r="R454" s="2">
        <v>36</v>
      </c>
      <c r="S454" s="37">
        <f t="shared" si="41"/>
        <v>0.703125</v>
      </c>
      <c r="T454" s="28"/>
    </row>
    <row r="455" spans="1:20" x14ac:dyDescent="0.2">
      <c r="A455" s="2">
        <v>454</v>
      </c>
      <c r="B455" s="24" t="s">
        <v>3623</v>
      </c>
      <c r="C455" s="2">
        <v>79</v>
      </c>
      <c r="D455" s="37">
        <f t="shared" si="38"/>
        <v>1.4993357373315621</v>
      </c>
      <c r="E455" s="29"/>
      <c r="F455" s="2">
        <v>454</v>
      </c>
      <c r="G455" s="3" t="s">
        <v>2403</v>
      </c>
      <c r="H455" s="2">
        <v>110</v>
      </c>
      <c r="I455" s="37">
        <f t="shared" si="39"/>
        <v>2.3384353741496602</v>
      </c>
      <c r="J455" s="28"/>
      <c r="K455" s="2">
        <v>454</v>
      </c>
      <c r="L455" s="3" t="s">
        <v>1152</v>
      </c>
      <c r="M455" s="2">
        <v>64</v>
      </c>
      <c r="N455" s="37">
        <f t="shared" si="40"/>
        <v>1.25</v>
      </c>
      <c r="O455" s="28"/>
      <c r="P455" s="2">
        <v>454</v>
      </c>
      <c r="Q455" s="3" t="s">
        <v>74</v>
      </c>
      <c r="R455" s="2">
        <v>36</v>
      </c>
      <c r="S455" s="37">
        <f t="shared" si="41"/>
        <v>0.703125</v>
      </c>
      <c r="T455" s="28"/>
    </row>
    <row r="456" spans="1:20" x14ac:dyDescent="0.2">
      <c r="A456" s="2">
        <v>455</v>
      </c>
      <c r="B456" s="24" t="s">
        <v>3176</v>
      </c>
      <c r="C456" s="2">
        <v>78</v>
      </c>
      <c r="D456" s="37">
        <f t="shared" si="38"/>
        <v>1.4803568039476183</v>
      </c>
      <c r="E456" s="29"/>
      <c r="F456" s="2">
        <v>455</v>
      </c>
      <c r="G456" s="3" t="s">
        <v>551</v>
      </c>
      <c r="H456" s="2">
        <v>109</v>
      </c>
      <c r="I456" s="37">
        <f t="shared" si="39"/>
        <v>2.3171768707482996</v>
      </c>
      <c r="J456" s="28"/>
      <c r="K456" s="2">
        <v>455</v>
      </c>
      <c r="L456" s="3" t="s">
        <v>1008</v>
      </c>
      <c r="M456" s="2">
        <v>64</v>
      </c>
      <c r="N456" s="37">
        <f t="shared" si="40"/>
        <v>1.25</v>
      </c>
      <c r="O456" s="28"/>
      <c r="P456" s="2">
        <v>455</v>
      </c>
      <c r="Q456" s="3" t="s">
        <v>1418</v>
      </c>
      <c r="R456" s="2">
        <v>35</v>
      </c>
      <c r="S456" s="37">
        <f t="shared" si="41"/>
        <v>0.68359375</v>
      </c>
      <c r="T456" s="28"/>
    </row>
    <row r="457" spans="1:20" x14ac:dyDescent="0.2">
      <c r="A457" s="2">
        <v>456</v>
      </c>
      <c r="B457" s="24" t="s">
        <v>3406</v>
      </c>
      <c r="C457" s="2">
        <v>77</v>
      </c>
      <c r="D457" s="37">
        <f t="shared" si="38"/>
        <v>1.4613778705636744</v>
      </c>
      <c r="E457" s="29"/>
      <c r="F457" s="2">
        <v>456</v>
      </c>
      <c r="G457" s="3" t="s">
        <v>1764</v>
      </c>
      <c r="H457" s="2">
        <v>108</v>
      </c>
      <c r="I457" s="37">
        <f t="shared" si="39"/>
        <v>2.295918367346939</v>
      </c>
      <c r="J457" s="28"/>
      <c r="K457" s="2">
        <v>456</v>
      </c>
      <c r="L457" s="3" t="s">
        <v>2011</v>
      </c>
      <c r="M457" s="2">
        <v>63</v>
      </c>
      <c r="N457" s="37">
        <f t="shared" si="40"/>
        <v>1.23046875</v>
      </c>
      <c r="O457" s="28"/>
      <c r="P457" s="2">
        <v>456</v>
      </c>
      <c r="Q457" s="3" t="s">
        <v>1464</v>
      </c>
      <c r="R457" s="2">
        <v>34</v>
      </c>
      <c r="S457" s="37">
        <f t="shared" si="41"/>
        <v>0.6640625</v>
      </c>
      <c r="T457" s="28"/>
    </row>
    <row r="458" spans="1:20" x14ac:dyDescent="0.2">
      <c r="A458" s="30">
        <v>457</v>
      </c>
      <c r="B458" s="9" t="s">
        <v>3566</v>
      </c>
      <c r="C458" s="2">
        <v>77</v>
      </c>
      <c r="D458" s="37">
        <f t="shared" si="38"/>
        <v>1.4613778705636744</v>
      </c>
      <c r="E458" s="29"/>
      <c r="F458" s="2">
        <v>457</v>
      </c>
      <c r="G458" s="3" t="s">
        <v>477</v>
      </c>
      <c r="H458" s="2">
        <v>107</v>
      </c>
      <c r="I458" s="37">
        <f t="shared" si="39"/>
        <v>2.2746598639455784</v>
      </c>
      <c r="J458" s="28"/>
      <c r="K458" s="2">
        <v>457</v>
      </c>
      <c r="L458" s="3" t="s">
        <v>1298</v>
      </c>
      <c r="M458" s="2">
        <v>62</v>
      </c>
      <c r="N458" s="37">
        <f t="shared" si="40"/>
        <v>1.2109375</v>
      </c>
      <c r="O458" s="28"/>
      <c r="P458" s="2">
        <v>457</v>
      </c>
      <c r="Q458" s="3" t="s">
        <v>235</v>
      </c>
      <c r="R458" s="2">
        <v>34</v>
      </c>
      <c r="S458" s="37">
        <f t="shared" si="41"/>
        <v>0.6640625</v>
      </c>
      <c r="T458" s="28"/>
    </row>
    <row r="459" spans="1:20" x14ac:dyDescent="0.2">
      <c r="A459" s="2">
        <v>458</v>
      </c>
      <c r="B459" s="24" t="s">
        <v>3360</v>
      </c>
      <c r="C459" s="2">
        <v>76</v>
      </c>
      <c r="D459" s="37">
        <f t="shared" si="38"/>
        <v>1.4423989371797306</v>
      </c>
      <c r="E459" s="29"/>
      <c r="F459" s="2">
        <v>458</v>
      </c>
      <c r="G459" s="3" t="s">
        <v>473</v>
      </c>
      <c r="H459" s="2">
        <v>107</v>
      </c>
      <c r="I459" s="37">
        <f t="shared" si="39"/>
        <v>2.2746598639455784</v>
      </c>
      <c r="J459" s="28"/>
      <c r="K459" s="2">
        <v>458</v>
      </c>
      <c r="L459" s="3" t="s">
        <v>998</v>
      </c>
      <c r="M459" s="2">
        <v>62</v>
      </c>
      <c r="N459" s="37">
        <f t="shared" si="40"/>
        <v>1.2109375</v>
      </c>
      <c r="O459" s="28"/>
      <c r="P459" s="2">
        <v>458</v>
      </c>
      <c r="Q459" s="3" t="s">
        <v>308</v>
      </c>
      <c r="R459" s="2">
        <v>33</v>
      </c>
      <c r="S459" s="37">
        <f t="shared" si="41"/>
        <v>0.64453125</v>
      </c>
      <c r="T459" s="28"/>
    </row>
    <row r="460" spans="1:20" x14ac:dyDescent="0.2">
      <c r="A460" s="2">
        <v>459</v>
      </c>
      <c r="B460" s="3" t="s">
        <v>4</v>
      </c>
      <c r="C460" s="2">
        <v>76</v>
      </c>
      <c r="D460" s="37">
        <f t="shared" si="38"/>
        <v>1.4423989371797306</v>
      </c>
      <c r="E460" s="29"/>
      <c r="F460" s="2">
        <v>459</v>
      </c>
      <c r="G460" s="3" t="s">
        <v>1849</v>
      </c>
      <c r="H460" s="2">
        <v>107</v>
      </c>
      <c r="I460" s="37">
        <f t="shared" si="39"/>
        <v>2.2746598639455784</v>
      </c>
      <c r="J460" s="28"/>
      <c r="K460" s="2">
        <v>459</v>
      </c>
      <c r="L460" s="3" t="s">
        <v>1007</v>
      </c>
      <c r="M460" s="2">
        <v>62</v>
      </c>
      <c r="N460" s="37">
        <f t="shared" si="40"/>
        <v>1.2109375</v>
      </c>
      <c r="O460" s="28"/>
      <c r="P460" s="2">
        <v>459</v>
      </c>
      <c r="Q460" s="3" t="s">
        <v>306</v>
      </c>
      <c r="R460" s="2">
        <v>32</v>
      </c>
      <c r="S460" s="37">
        <f t="shared" si="41"/>
        <v>0.625</v>
      </c>
      <c r="T460" s="28"/>
    </row>
    <row r="461" spans="1:20" x14ac:dyDescent="0.2">
      <c r="A461" s="2">
        <v>460</v>
      </c>
      <c r="B461" s="3" t="s">
        <v>2339</v>
      </c>
      <c r="C461" s="2">
        <v>76</v>
      </c>
      <c r="D461" s="37">
        <f t="shared" si="38"/>
        <v>1.4423989371797306</v>
      </c>
      <c r="E461" s="29"/>
      <c r="F461" s="2">
        <v>460</v>
      </c>
      <c r="G461" s="3" t="s">
        <v>549</v>
      </c>
      <c r="H461" s="2">
        <v>106</v>
      </c>
      <c r="I461" s="37">
        <f t="shared" si="39"/>
        <v>2.2534013605442178</v>
      </c>
      <c r="J461" s="28"/>
      <c r="K461" s="2">
        <v>460</v>
      </c>
      <c r="L461" s="3" t="s">
        <v>2490</v>
      </c>
      <c r="M461" s="2">
        <v>61</v>
      </c>
      <c r="N461" s="37">
        <f t="shared" si="40"/>
        <v>1.19140625</v>
      </c>
      <c r="O461" s="28"/>
      <c r="P461" s="2">
        <v>460</v>
      </c>
      <c r="Q461" s="3" t="s">
        <v>1905</v>
      </c>
      <c r="R461" s="2">
        <v>32</v>
      </c>
      <c r="S461" s="37">
        <f t="shared" si="41"/>
        <v>0.625</v>
      </c>
      <c r="T461" s="28"/>
    </row>
    <row r="462" spans="1:20" x14ac:dyDescent="0.2">
      <c r="A462" s="2">
        <v>461</v>
      </c>
      <c r="B462" s="3" t="s">
        <v>1831</v>
      </c>
      <c r="C462" s="2">
        <v>76</v>
      </c>
      <c r="D462" s="37">
        <f t="shared" si="38"/>
        <v>1.4423989371797306</v>
      </c>
      <c r="E462" s="29"/>
      <c r="F462" s="2">
        <v>461</v>
      </c>
      <c r="G462" s="3" t="s">
        <v>743</v>
      </c>
      <c r="H462" s="2">
        <v>105</v>
      </c>
      <c r="I462" s="37">
        <f t="shared" si="39"/>
        <v>2.2321428571428572</v>
      </c>
      <c r="J462" s="28"/>
      <c r="K462" s="2">
        <v>461</v>
      </c>
      <c r="L462" s="3" t="s">
        <v>1396</v>
      </c>
      <c r="M462" s="2">
        <v>61</v>
      </c>
      <c r="N462" s="37">
        <f t="shared" si="40"/>
        <v>1.19140625</v>
      </c>
      <c r="O462" s="28"/>
      <c r="P462" s="2">
        <v>461</v>
      </c>
      <c r="Q462" s="3" t="s">
        <v>2040</v>
      </c>
      <c r="R462" s="2">
        <v>31</v>
      </c>
      <c r="S462" s="37">
        <f t="shared" si="41"/>
        <v>0.60546875</v>
      </c>
      <c r="T462" s="28"/>
    </row>
    <row r="463" spans="1:20" x14ac:dyDescent="0.2">
      <c r="A463" s="2">
        <v>462</v>
      </c>
      <c r="B463" s="3" t="s">
        <v>1999</v>
      </c>
      <c r="C463" s="2">
        <v>75</v>
      </c>
      <c r="D463" s="37">
        <f t="shared" si="38"/>
        <v>1.4234200037957867</v>
      </c>
      <c r="E463" s="29"/>
      <c r="F463" s="2">
        <v>462</v>
      </c>
      <c r="G463" s="3" t="s">
        <v>356</v>
      </c>
      <c r="H463" s="2">
        <v>105</v>
      </c>
      <c r="I463" s="37">
        <f t="shared" si="39"/>
        <v>2.2321428571428572</v>
      </c>
      <c r="J463" s="28"/>
      <c r="K463" s="2">
        <v>462</v>
      </c>
      <c r="L463" s="3" t="s">
        <v>161</v>
      </c>
      <c r="M463" s="2">
        <v>60</v>
      </c>
      <c r="N463" s="37">
        <f t="shared" si="40"/>
        <v>1.171875</v>
      </c>
      <c r="O463" s="28"/>
      <c r="P463" s="2">
        <v>462</v>
      </c>
      <c r="Q463" s="3" t="s">
        <v>291</v>
      </c>
      <c r="R463" s="2">
        <v>30</v>
      </c>
      <c r="S463" s="37">
        <f t="shared" si="41"/>
        <v>0.5859375</v>
      </c>
      <c r="T463" s="28"/>
    </row>
    <row r="464" spans="1:20" x14ac:dyDescent="0.2">
      <c r="A464" s="2">
        <v>463</v>
      </c>
      <c r="B464" s="24" t="s">
        <v>3625</v>
      </c>
      <c r="C464" s="2">
        <v>75</v>
      </c>
      <c r="D464" s="37">
        <f t="shared" si="38"/>
        <v>1.4234200037957867</v>
      </c>
      <c r="E464" s="29"/>
      <c r="F464" s="2">
        <v>463</v>
      </c>
      <c r="G464" s="3" t="s">
        <v>1611</v>
      </c>
      <c r="H464" s="2">
        <v>105</v>
      </c>
      <c r="I464" s="37">
        <f t="shared" si="39"/>
        <v>2.2321428571428572</v>
      </c>
      <c r="J464" s="28"/>
      <c r="K464" s="2">
        <v>463</v>
      </c>
      <c r="L464" s="3" t="s">
        <v>1388</v>
      </c>
      <c r="M464" s="2">
        <v>60</v>
      </c>
      <c r="N464" s="37">
        <f t="shared" si="40"/>
        <v>1.171875</v>
      </c>
      <c r="O464" s="28"/>
      <c r="P464" s="2">
        <v>463</v>
      </c>
      <c r="Q464" s="3" t="s">
        <v>2632</v>
      </c>
      <c r="R464" s="2">
        <v>30</v>
      </c>
      <c r="S464" s="37">
        <f t="shared" si="41"/>
        <v>0.5859375</v>
      </c>
      <c r="T464" s="28"/>
    </row>
    <row r="465" spans="1:20" x14ac:dyDescent="0.2">
      <c r="A465" s="2">
        <v>464</v>
      </c>
      <c r="B465" s="3" t="s">
        <v>1997</v>
      </c>
      <c r="C465" s="2">
        <v>75</v>
      </c>
      <c r="D465" s="37">
        <f t="shared" si="38"/>
        <v>1.4234200037957867</v>
      </c>
      <c r="E465" s="29"/>
      <c r="F465" s="2">
        <v>464</v>
      </c>
      <c r="G465" s="3" t="s">
        <v>2399</v>
      </c>
      <c r="H465" s="2">
        <v>105</v>
      </c>
      <c r="I465" s="37">
        <f t="shared" si="39"/>
        <v>2.2321428571428572</v>
      </c>
      <c r="J465" s="28"/>
      <c r="K465" s="2">
        <v>464</v>
      </c>
      <c r="L465" s="3" t="s">
        <v>997</v>
      </c>
      <c r="M465" s="2">
        <v>58</v>
      </c>
      <c r="N465" s="37">
        <f t="shared" si="40"/>
        <v>1.1328125</v>
      </c>
      <c r="O465" s="28"/>
      <c r="P465" s="2">
        <v>464</v>
      </c>
      <c r="Q465" s="3" t="s">
        <v>2601</v>
      </c>
      <c r="R465" s="2">
        <v>29</v>
      </c>
      <c r="S465" s="37">
        <f t="shared" si="41"/>
        <v>0.56640625</v>
      </c>
      <c r="T465" s="28"/>
    </row>
    <row r="466" spans="1:20" x14ac:dyDescent="0.2">
      <c r="A466" s="2">
        <v>465</v>
      </c>
      <c r="B466" s="24" t="s">
        <v>3497</v>
      </c>
      <c r="C466" s="2">
        <v>74</v>
      </c>
      <c r="D466" s="37">
        <f t="shared" si="38"/>
        <v>1.4044410704118429</v>
      </c>
      <c r="E466" s="29"/>
      <c r="F466" s="2">
        <v>465</v>
      </c>
      <c r="G466" s="3" t="s">
        <v>2731</v>
      </c>
      <c r="H466" s="2">
        <v>104</v>
      </c>
      <c r="I466" s="37">
        <f t="shared" si="39"/>
        <v>2.2108843537414966</v>
      </c>
      <c r="J466" s="28"/>
      <c r="K466" s="2">
        <v>465</v>
      </c>
      <c r="L466" s="3" t="s">
        <v>1060</v>
      </c>
      <c r="M466" s="2">
        <v>58</v>
      </c>
      <c r="N466" s="37">
        <f t="shared" si="40"/>
        <v>1.1328125</v>
      </c>
      <c r="O466" s="28"/>
      <c r="P466" s="2">
        <v>465</v>
      </c>
      <c r="Q466" s="3" t="s">
        <v>2424</v>
      </c>
      <c r="R466" s="2">
        <v>29</v>
      </c>
      <c r="S466" s="37">
        <f t="shared" si="41"/>
        <v>0.56640625</v>
      </c>
      <c r="T466" s="28"/>
    </row>
    <row r="467" spans="1:20" x14ac:dyDescent="0.2">
      <c r="A467" s="2">
        <v>466</v>
      </c>
      <c r="B467" s="24" t="s">
        <v>3498</v>
      </c>
      <c r="C467" s="2">
        <v>74</v>
      </c>
      <c r="D467" s="37">
        <f t="shared" si="38"/>
        <v>1.4044410704118429</v>
      </c>
      <c r="E467" s="29"/>
      <c r="F467" s="2">
        <v>466</v>
      </c>
      <c r="G467" s="3" t="s">
        <v>2469</v>
      </c>
      <c r="H467" s="2">
        <v>104</v>
      </c>
      <c r="I467" s="37">
        <f t="shared" si="39"/>
        <v>2.2108843537414966</v>
      </c>
      <c r="J467" s="28"/>
      <c r="K467" s="2">
        <v>466</v>
      </c>
      <c r="L467" s="3" t="s">
        <v>740</v>
      </c>
      <c r="M467" s="2">
        <v>58</v>
      </c>
      <c r="N467" s="37">
        <f t="shared" si="40"/>
        <v>1.1328125</v>
      </c>
      <c r="O467" s="28"/>
      <c r="P467" s="2">
        <v>466</v>
      </c>
      <c r="Q467" s="3" t="s">
        <v>226</v>
      </c>
      <c r="R467" s="2">
        <v>25</v>
      </c>
      <c r="S467" s="37">
        <f t="shared" si="41"/>
        <v>0.48828125</v>
      </c>
      <c r="T467" s="28"/>
    </row>
    <row r="468" spans="1:20" x14ac:dyDescent="0.2">
      <c r="A468" s="2">
        <v>467</v>
      </c>
      <c r="B468" s="24" t="s">
        <v>3609</v>
      </c>
      <c r="C468" s="2">
        <v>73</v>
      </c>
      <c r="D468" s="37">
        <f t="shared" si="38"/>
        <v>1.385462137027899</v>
      </c>
      <c r="E468" s="29"/>
      <c r="F468" s="2">
        <v>467</v>
      </c>
      <c r="G468" s="3" t="s">
        <v>97</v>
      </c>
      <c r="H468" s="2">
        <v>102</v>
      </c>
      <c r="I468" s="37">
        <f t="shared" si="39"/>
        <v>2.1683673469387754</v>
      </c>
      <c r="J468" s="28"/>
      <c r="K468" s="2">
        <v>467</v>
      </c>
      <c r="L468" s="3" t="s">
        <v>2272</v>
      </c>
      <c r="M468" s="2">
        <v>57</v>
      </c>
      <c r="N468" s="37">
        <f t="shared" si="40"/>
        <v>1.11328125</v>
      </c>
      <c r="O468" s="28"/>
      <c r="P468" s="2">
        <v>467</v>
      </c>
      <c r="Q468" s="3" t="s">
        <v>1462</v>
      </c>
      <c r="R468" s="2">
        <v>25</v>
      </c>
      <c r="S468" s="37">
        <f t="shared" si="41"/>
        <v>0.48828125</v>
      </c>
      <c r="T468" s="28"/>
    </row>
    <row r="469" spans="1:20" x14ac:dyDescent="0.2">
      <c r="A469" s="2">
        <v>468</v>
      </c>
      <c r="B469" s="9" t="s">
        <v>3571</v>
      </c>
      <c r="C469" s="2">
        <v>73</v>
      </c>
      <c r="D469" s="37">
        <f t="shared" si="38"/>
        <v>1.385462137027899</v>
      </c>
      <c r="E469" s="29"/>
      <c r="F469" s="2">
        <v>468</v>
      </c>
      <c r="G469" s="3" t="s">
        <v>1138</v>
      </c>
      <c r="H469" s="2">
        <v>102</v>
      </c>
      <c r="I469" s="37">
        <f t="shared" si="39"/>
        <v>2.1683673469387754</v>
      </c>
      <c r="J469" s="28"/>
      <c r="K469" s="2">
        <v>468</v>
      </c>
      <c r="L469" s="3" t="s">
        <v>1169</v>
      </c>
      <c r="M469" s="2">
        <v>56</v>
      </c>
      <c r="N469" s="37">
        <f t="shared" si="40"/>
        <v>1.09375</v>
      </c>
      <c r="O469" s="28"/>
      <c r="P469" s="2">
        <v>468</v>
      </c>
      <c r="Q469" s="3" t="s">
        <v>236</v>
      </c>
      <c r="R469" s="2">
        <v>25</v>
      </c>
      <c r="S469" s="37">
        <f t="shared" si="41"/>
        <v>0.48828125</v>
      </c>
      <c r="T469" s="28"/>
    </row>
    <row r="470" spans="1:20" x14ac:dyDescent="0.2">
      <c r="A470" s="2">
        <v>469</v>
      </c>
      <c r="B470" s="24" t="s">
        <v>3518</v>
      </c>
      <c r="C470" s="2">
        <v>73</v>
      </c>
      <c r="D470" s="37">
        <f t="shared" si="38"/>
        <v>1.385462137027899</v>
      </c>
      <c r="E470" s="29"/>
      <c r="F470" s="2">
        <v>469</v>
      </c>
      <c r="G470" s="3" t="s">
        <v>1500</v>
      </c>
      <c r="H470" s="2">
        <v>102</v>
      </c>
      <c r="I470" s="37">
        <f t="shared" si="39"/>
        <v>2.1683673469387754</v>
      </c>
      <c r="J470" s="28"/>
      <c r="K470" s="2">
        <v>469</v>
      </c>
      <c r="L470" s="3" t="s">
        <v>1456</v>
      </c>
      <c r="M470" s="2">
        <v>56</v>
      </c>
      <c r="N470" s="37">
        <f t="shared" si="40"/>
        <v>1.09375</v>
      </c>
      <c r="O470" s="28"/>
      <c r="P470" s="2">
        <v>469</v>
      </c>
      <c r="Q470" s="3" t="s">
        <v>2061</v>
      </c>
      <c r="R470" s="2">
        <v>24</v>
      </c>
      <c r="S470" s="37">
        <f t="shared" si="41"/>
        <v>0.46875</v>
      </c>
      <c r="T470" s="28"/>
    </row>
    <row r="471" spans="1:20" x14ac:dyDescent="0.2">
      <c r="A471" s="2">
        <v>470</v>
      </c>
      <c r="B471" s="3" t="s">
        <v>2727</v>
      </c>
      <c r="C471" s="2">
        <v>73</v>
      </c>
      <c r="D471" s="37">
        <f t="shared" si="38"/>
        <v>1.385462137027899</v>
      </c>
      <c r="E471" s="29"/>
      <c r="F471" s="2">
        <v>470</v>
      </c>
      <c r="G471" s="3" t="s">
        <v>2400</v>
      </c>
      <c r="H471" s="2">
        <v>101</v>
      </c>
      <c r="I471" s="37">
        <f t="shared" si="39"/>
        <v>2.1471088435374148</v>
      </c>
      <c r="J471" s="28"/>
      <c r="K471" s="2">
        <v>470</v>
      </c>
      <c r="L471" s="3" t="s">
        <v>950</v>
      </c>
      <c r="M471" s="2">
        <v>56</v>
      </c>
      <c r="N471" s="37">
        <f t="shared" si="40"/>
        <v>1.09375</v>
      </c>
      <c r="O471" s="28"/>
      <c r="P471" s="2">
        <v>470</v>
      </c>
      <c r="Q471" s="3" t="s">
        <v>2612</v>
      </c>
      <c r="R471" s="2">
        <v>24</v>
      </c>
      <c r="S471" s="37">
        <f t="shared" si="41"/>
        <v>0.46875</v>
      </c>
      <c r="T471" s="28"/>
    </row>
    <row r="472" spans="1:20" x14ac:dyDescent="0.2">
      <c r="A472" s="2">
        <v>471</v>
      </c>
      <c r="B472" s="3" t="s">
        <v>1996</v>
      </c>
      <c r="C472" s="2">
        <v>73</v>
      </c>
      <c r="D472" s="37">
        <f t="shared" si="38"/>
        <v>1.385462137027899</v>
      </c>
      <c r="E472" s="29"/>
      <c r="F472" s="2">
        <v>471</v>
      </c>
      <c r="G472" s="3" t="s">
        <v>2296</v>
      </c>
      <c r="H472" s="2">
        <v>99</v>
      </c>
      <c r="I472" s="37">
        <f t="shared" si="39"/>
        <v>2.1045918367346936</v>
      </c>
      <c r="J472" s="28"/>
      <c r="K472" s="2">
        <v>471</v>
      </c>
      <c r="L472" s="3" t="s">
        <v>1104</v>
      </c>
      <c r="M472" s="2">
        <v>55</v>
      </c>
      <c r="N472" s="37">
        <f t="shared" si="40"/>
        <v>1.07421875</v>
      </c>
      <c r="O472" s="28"/>
      <c r="P472" s="2">
        <v>471</v>
      </c>
      <c r="Q472" s="3" t="s">
        <v>2736</v>
      </c>
      <c r="R472" s="2">
        <v>24</v>
      </c>
      <c r="S472" s="37">
        <f t="shared" si="41"/>
        <v>0.46875</v>
      </c>
      <c r="T472" s="28"/>
    </row>
    <row r="473" spans="1:20" x14ac:dyDescent="0.2">
      <c r="A473" s="2">
        <v>472</v>
      </c>
      <c r="B473" s="3" t="s">
        <v>1176</v>
      </c>
      <c r="C473" s="2">
        <v>72</v>
      </c>
      <c r="D473" s="37">
        <f t="shared" si="38"/>
        <v>1.3664832036439554</v>
      </c>
      <c r="E473" s="29"/>
      <c r="F473" s="2">
        <v>472</v>
      </c>
      <c r="G473" s="3" t="s">
        <v>483</v>
      </c>
      <c r="H473" s="2">
        <v>98</v>
      </c>
      <c r="I473" s="37">
        <f t="shared" si="39"/>
        <v>2.083333333333333</v>
      </c>
      <c r="J473" s="28"/>
      <c r="K473" s="2">
        <v>472</v>
      </c>
      <c r="L473" s="3" t="s">
        <v>673</v>
      </c>
      <c r="M473" s="2">
        <v>52</v>
      </c>
      <c r="N473" s="37">
        <f t="shared" si="40"/>
        <v>1.015625</v>
      </c>
      <c r="O473" s="28"/>
      <c r="P473" s="2">
        <v>472</v>
      </c>
      <c r="Q473" s="3" t="s">
        <v>304</v>
      </c>
      <c r="R473" s="2">
        <v>23</v>
      </c>
      <c r="S473" s="37">
        <f t="shared" si="41"/>
        <v>0.44921874999999994</v>
      </c>
      <c r="T473" s="28"/>
    </row>
    <row r="474" spans="1:20" x14ac:dyDescent="0.2">
      <c r="A474" s="2">
        <v>473</v>
      </c>
      <c r="B474" s="24" t="s">
        <v>3637</v>
      </c>
      <c r="C474" s="2">
        <v>71</v>
      </c>
      <c r="D474" s="37">
        <f t="shared" si="38"/>
        <v>1.3475042702600115</v>
      </c>
      <c r="E474" s="29"/>
      <c r="F474" s="2">
        <v>473</v>
      </c>
      <c r="G474" s="3" t="s">
        <v>1086</v>
      </c>
      <c r="H474" s="2">
        <v>96</v>
      </c>
      <c r="I474" s="37">
        <f t="shared" si="39"/>
        <v>2.0408163265306123</v>
      </c>
      <c r="J474" s="28"/>
      <c r="K474" s="2">
        <v>473</v>
      </c>
      <c r="L474" s="3" t="s">
        <v>937</v>
      </c>
      <c r="M474" s="2">
        <v>51</v>
      </c>
      <c r="N474" s="37">
        <f t="shared" si="40"/>
        <v>0.99609374999999989</v>
      </c>
      <c r="O474" s="28"/>
      <c r="P474" s="2">
        <v>473</v>
      </c>
      <c r="Q474" s="3" t="s">
        <v>2514</v>
      </c>
      <c r="R474" s="2">
        <v>22</v>
      </c>
      <c r="S474" s="37">
        <f t="shared" si="41"/>
        <v>0.42968750000000006</v>
      </c>
      <c r="T474" s="28"/>
    </row>
    <row r="475" spans="1:20" x14ac:dyDescent="0.2">
      <c r="A475" s="2">
        <v>474</v>
      </c>
      <c r="B475" s="24" t="s">
        <v>3364</v>
      </c>
      <c r="C475" s="2">
        <v>71</v>
      </c>
      <c r="D475" s="37">
        <f t="shared" si="38"/>
        <v>1.3475042702600115</v>
      </c>
      <c r="E475" s="29"/>
      <c r="F475" s="2">
        <v>474</v>
      </c>
      <c r="G475" s="3" t="s">
        <v>315</v>
      </c>
      <c r="H475" s="2">
        <v>95</v>
      </c>
      <c r="I475" s="37">
        <f t="shared" si="39"/>
        <v>2.0195578231292517</v>
      </c>
      <c r="J475" s="28"/>
      <c r="K475" s="2">
        <v>474</v>
      </c>
      <c r="L475" s="3" t="s">
        <v>1262</v>
      </c>
      <c r="M475" s="2">
        <v>50</v>
      </c>
      <c r="N475" s="37">
        <f t="shared" si="40"/>
        <v>0.9765625</v>
      </c>
      <c r="O475" s="28"/>
      <c r="P475" s="2">
        <v>474</v>
      </c>
      <c r="Q475" s="3" t="s">
        <v>2360</v>
      </c>
      <c r="R475" s="2">
        <v>21</v>
      </c>
      <c r="S475" s="37">
        <f t="shared" si="41"/>
        <v>0.41015625</v>
      </c>
      <c r="T475" s="28"/>
    </row>
    <row r="476" spans="1:20" x14ac:dyDescent="0.2">
      <c r="A476" s="2">
        <v>475</v>
      </c>
      <c r="B476" s="3" t="s">
        <v>507</v>
      </c>
      <c r="C476" s="2">
        <v>68</v>
      </c>
      <c r="D476" s="37">
        <f t="shared" si="38"/>
        <v>1.29056747010818</v>
      </c>
      <c r="E476" s="29"/>
      <c r="F476" s="2">
        <v>475</v>
      </c>
      <c r="G476" s="3" t="s">
        <v>624</v>
      </c>
      <c r="H476" s="2">
        <v>94</v>
      </c>
      <c r="I476" s="37">
        <f t="shared" si="39"/>
        <v>1.9982993197278913</v>
      </c>
      <c r="J476" s="28"/>
      <c r="K476" s="2">
        <v>475</v>
      </c>
      <c r="L476" s="3" t="s">
        <v>1103</v>
      </c>
      <c r="M476" s="2">
        <v>50</v>
      </c>
      <c r="N476" s="37">
        <f t="shared" si="40"/>
        <v>0.9765625</v>
      </c>
      <c r="O476" s="28"/>
      <c r="P476" s="2">
        <v>475</v>
      </c>
      <c r="Q476" s="3" t="s">
        <v>799</v>
      </c>
      <c r="R476" s="2">
        <v>20</v>
      </c>
      <c r="S476" s="37">
        <f t="shared" si="41"/>
        <v>0.390625</v>
      </c>
      <c r="T476" s="28"/>
    </row>
    <row r="477" spans="1:20" x14ac:dyDescent="0.2">
      <c r="A477" s="30">
        <v>476</v>
      </c>
      <c r="B477" s="24" t="s">
        <v>3177</v>
      </c>
      <c r="C477" s="2">
        <v>68</v>
      </c>
      <c r="D477" s="37">
        <f t="shared" si="38"/>
        <v>1.29056747010818</v>
      </c>
      <c r="E477" s="29"/>
      <c r="F477" s="2">
        <v>476</v>
      </c>
      <c r="G477" s="3" t="s">
        <v>1297</v>
      </c>
      <c r="H477" s="2">
        <v>93</v>
      </c>
      <c r="I477" s="37">
        <f t="shared" si="39"/>
        <v>1.9770408163265307</v>
      </c>
      <c r="J477" s="28"/>
      <c r="K477" s="2">
        <v>476</v>
      </c>
      <c r="L477" s="3" t="s">
        <v>1457</v>
      </c>
      <c r="M477" s="2">
        <v>50</v>
      </c>
      <c r="N477" s="37">
        <f t="shared" si="40"/>
        <v>0.9765625</v>
      </c>
      <c r="O477" s="28"/>
      <c r="P477" s="2">
        <v>476</v>
      </c>
      <c r="Q477" s="3" t="s">
        <v>351</v>
      </c>
      <c r="R477" s="2">
        <v>20</v>
      </c>
      <c r="S477" s="37">
        <f t="shared" si="41"/>
        <v>0.390625</v>
      </c>
      <c r="T477" s="28"/>
    </row>
    <row r="478" spans="1:20" x14ac:dyDescent="0.2">
      <c r="A478" s="2">
        <v>477</v>
      </c>
      <c r="B478" s="24" t="s">
        <v>3031</v>
      </c>
      <c r="C478" s="2">
        <v>68</v>
      </c>
      <c r="D478" s="37">
        <f t="shared" si="38"/>
        <v>1.29056747010818</v>
      </c>
      <c r="E478" s="29"/>
      <c r="F478" s="2">
        <v>477</v>
      </c>
      <c r="G478" s="3" t="s">
        <v>2486</v>
      </c>
      <c r="H478" s="2">
        <v>92</v>
      </c>
      <c r="I478" s="37">
        <f t="shared" si="39"/>
        <v>1.9557823129251701</v>
      </c>
      <c r="J478" s="28"/>
      <c r="K478" s="2">
        <v>477</v>
      </c>
      <c r="L478" s="3" t="s">
        <v>1423</v>
      </c>
      <c r="M478" s="2">
        <v>49</v>
      </c>
      <c r="N478" s="37">
        <f t="shared" si="40"/>
        <v>0.95703125000000011</v>
      </c>
      <c r="O478" s="28"/>
      <c r="P478" s="2">
        <v>477</v>
      </c>
      <c r="Q478" s="3" t="s">
        <v>2457</v>
      </c>
      <c r="R478" s="2">
        <v>20</v>
      </c>
      <c r="S478" s="37">
        <f t="shared" si="41"/>
        <v>0.390625</v>
      </c>
      <c r="T478" s="28"/>
    </row>
    <row r="479" spans="1:20" x14ac:dyDescent="0.2">
      <c r="A479" s="2">
        <v>478</v>
      </c>
      <c r="B479" s="3" t="s">
        <v>2093</v>
      </c>
      <c r="C479" s="2">
        <v>67</v>
      </c>
      <c r="D479" s="37">
        <f t="shared" si="38"/>
        <v>1.2715885367242361</v>
      </c>
      <c r="E479" s="29"/>
      <c r="F479" s="2">
        <v>478</v>
      </c>
      <c r="G479" s="3" t="s">
        <v>1880</v>
      </c>
      <c r="H479" s="2">
        <v>92</v>
      </c>
      <c r="I479" s="37">
        <f t="shared" si="39"/>
        <v>1.9557823129251701</v>
      </c>
      <c r="J479" s="28"/>
      <c r="K479" s="2">
        <v>478</v>
      </c>
      <c r="L479" s="3" t="s">
        <v>1671</v>
      </c>
      <c r="M479" s="2">
        <v>49</v>
      </c>
      <c r="N479" s="37">
        <f t="shared" si="40"/>
        <v>0.95703125000000011</v>
      </c>
      <c r="O479" s="28"/>
      <c r="P479" s="2">
        <v>478</v>
      </c>
      <c r="Q479" s="3" t="s">
        <v>2362</v>
      </c>
      <c r="R479" s="2">
        <v>20</v>
      </c>
      <c r="S479" s="37">
        <f t="shared" si="41"/>
        <v>0.390625</v>
      </c>
      <c r="T479" s="28"/>
    </row>
    <row r="480" spans="1:20" x14ac:dyDescent="0.2">
      <c r="A480" s="2">
        <v>479</v>
      </c>
      <c r="B480" s="24" t="s">
        <v>3640</v>
      </c>
      <c r="C480" s="2">
        <v>66</v>
      </c>
      <c r="D480" s="37">
        <f t="shared" si="38"/>
        <v>1.2526096033402923</v>
      </c>
      <c r="E480" s="29"/>
      <c r="F480" s="2">
        <v>479</v>
      </c>
      <c r="G480" s="3" t="s">
        <v>1919</v>
      </c>
      <c r="H480" s="2">
        <v>92</v>
      </c>
      <c r="I480" s="37">
        <f t="shared" si="39"/>
        <v>1.9557823129251701</v>
      </c>
      <c r="J480" s="28"/>
      <c r="K480" s="2">
        <v>479</v>
      </c>
      <c r="L480" s="3" t="s">
        <v>287</v>
      </c>
      <c r="M480" s="2">
        <v>49</v>
      </c>
      <c r="N480" s="37">
        <f t="shared" si="40"/>
        <v>0.95703125000000011</v>
      </c>
      <c r="O480" s="28"/>
      <c r="P480" s="2">
        <v>479</v>
      </c>
      <c r="Q480" s="3" t="s">
        <v>1579</v>
      </c>
      <c r="R480" s="2">
        <v>19</v>
      </c>
      <c r="S480" s="37">
        <f t="shared" si="41"/>
        <v>0.37109375</v>
      </c>
      <c r="T480" s="28"/>
    </row>
    <row r="481" spans="1:20" x14ac:dyDescent="0.2">
      <c r="A481" s="2">
        <v>480</v>
      </c>
      <c r="B481" s="3" t="s">
        <v>469</v>
      </c>
      <c r="C481" s="2">
        <v>66</v>
      </c>
      <c r="D481" s="37">
        <f t="shared" si="38"/>
        <v>1.2526096033402923</v>
      </c>
      <c r="E481" s="29"/>
      <c r="F481" s="2">
        <v>480</v>
      </c>
      <c r="G481" s="3" t="s">
        <v>371</v>
      </c>
      <c r="H481" s="2">
        <v>90</v>
      </c>
      <c r="I481" s="37">
        <f t="shared" si="39"/>
        <v>1.9132653061224489</v>
      </c>
      <c r="J481" s="28"/>
      <c r="K481" s="2">
        <v>480</v>
      </c>
      <c r="L481" s="3" t="s">
        <v>630</v>
      </c>
      <c r="M481" s="2">
        <v>48</v>
      </c>
      <c r="N481" s="37">
        <f t="shared" si="40"/>
        <v>0.9375</v>
      </c>
      <c r="O481" s="28"/>
      <c r="P481" s="2">
        <v>480</v>
      </c>
      <c r="Q481" s="3" t="s">
        <v>201</v>
      </c>
      <c r="R481" s="2">
        <v>19</v>
      </c>
      <c r="S481" s="37">
        <f t="shared" si="41"/>
        <v>0.37109375</v>
      </c>
      <c r="T481" s="28"/>
    </row>
    <row r="482" spans="1:20" x14ac:dyDescent="0.2">
      <c r="A482" s="2">
        <v>481</v>
      </c>
      <c r="B482" s="24" t="s">
        <v>2827</v>
      </c>
      <c r="C482" s="2">
        <v>66</v>
      </c>
      <c r="D482" s="37">
        <f t="shared" si="38"/>
        <v>1.2526096033402923</v>
      </c>
      <c r="E482" s="29"/>
      <c r="F482" s="2">
        <v>481</v>
      </c>
      <c r="G482" s="3" t="s">
        <v>1771</v>
      </c>
      <c r="H482" s="2">
        <v>88</v>
      </c>
      <c r="I482" s="37">
        <f t="shared" si="39"/>
        <v>1.870748299319728</v>
      </c>
      <c r="J482" s="28"/>
      <c r="K482" s="2">
        <v>481</v>
      </c>
      <c r="L482" s="3" t="s">
        <v>974</v>
      </c>
      <c r="M482" s="2">
        <v>45</v>
      </c>
      <c r="N482" s="37">
        <f t="shared" si="40"/>
        <v>0.87890625</v>
      </c>
      <c r="O482" s="28"/>
      <c r="P482" s="2">
        <v>481</v>
      </c>
      <c r="Q482" s="3" t="s">
        <v>260</v>
      </c>
      <c r="R482" s="2">
        <v>19</v>
      </c>
      <c r="S482" s="37">
        <f t="shared" si="41"/>
        <v>0.37109375</v>
      </c>
      <c r="T482" s="28"/>
    </row>
    <row r="483" spans="1:20" x14ac:dyDescent="0.2">
      <c r="A483" s="2">
        <v>482</v>
      </c>
      <c r="B483" s="3" t="s">
        <v>1144</v>
      </c>
      <c r="C483" s="2">
        <v>65</v>
      </c>
      <c r="D483" s="37">
        <f t="shared" si="38"/>
        <v>1.2336306699563484</v>
      </c>
      <c r="E483" s="29"/>
      <c r="F483" s="2">
        <v>482</v>
      </c>
      <c r="G483" s="3" t="s">
        <v>1029</v>
      </c>
      <c r="H483" s="2">
        <v>87</v>
      </c>
      <c r="I483" s="37">
        <f t="shared" si="39"/>
        <v>1.8494897959183674</v>
      </c>
      <c r="J483" s="28"/>
      <c r="K483" s="2">
        <v>482</v>
      </c>
      <c r="L483" s="3" t="s">
        <v>1100</v>
      </c>
      <c r="M483" s="2">
        <v>45</v>
      </c>
      <c r="N483" s="37">
        <f t="shared" si="40"/>
        <v>0.87890625</v>
      </c>
      <c r="O483" s="28"/>
      <c r="P483" s="2">
        <v>482</v>
      </c>
      <c r="Q483" s="3" t="s">
        <v>283</v>
      </c>
      <c r="R483" s="2">
        <v>18</v>
      </c>
      <c r="S483" s="37">
        <f t="shared" si="41"/>
        <v>0.3515625</v>
      </c>
      <c r="T483" s="28"/>
    </row>
    <row r="484" spans="1:20" x14ac:dyDescent="0.2">
      <c r="A484" s="2">
        <v>483</v>
      </c>
      <c r="B484" s="3" t="s">
        <v>140</v>
      </c>
      <c r="C484" s="2">
        <v>65</v>
      </c>
      <c r="D484" s="37">
        <f t="shared" si="38"/>
        <v>1.2336306699563484</v>
      </c>
      <c r="E484" s="29"/>
      <c r="F484" s="2">
        <v>483</v>
      </c>
      <c r="G484" s="3" t="s">
        <v>1612</v>
      </c>
      <c r="H484" s="2">
        <v>87</v>
      </c>
      <c r="I484" s="37">
        <f t="shared" si="39"/>
        <v>1.8494897959183674</v>
      </c>
      <c r="J484" s="28"/>
      <c r="K484" s="2">
        <v>483</v>
      </c>
      <c r="L484" s="3" t="s">
        <v>1053</v>
      </c>
      <c r="M484" s="2">
        <v>45</v>
      </c>
      <c r="N484" s="37">
        <f t="shared" si="40"/>
        <v>0.87890625</v>
      </c>
      <c r="O484" s="28"/>
      <c r="P484" s="2">
        <v>483</v>
      </c>
      <c r="Q484" s="3" t="s">
        <v>2664</v>
      </c>
      <c r="R484" s="2">
        <v>18</v>
      </c>
      <c r="S484" s="37">
        <f t="shared" si="41"/>
        <v>0.3515625</v>
      </c>
      <c r="T484" s="28"/>
    </row>
    <row r="485" spans="1:20" x14ac:dyDescent="0.2">
      <c r="A485" s="2">
        <v>484</v>
      </c>
      <c r="B485" s="24" t="s">
        <v>3628</v>
      </c>
      <c r="C485" s="2">
        <v>65</v>
      </c>
      <c r="D485" s="37">
        <f t="shared" si="38"/>
        <v>1.2336306699563484</v>
      </c>
      <c r="E485" s="29"/>
      <c r="F485" s="2">
        <v>484</v>
      </c>
      <c r="G485" s="3" t="s">
        <v>708</v>
      </c>
      <c r="H485" s="2">
        <v>86</v>
      </c>
      <c r="I485" s="37">
        <f t="shared" si="39"/>
        <v>1.8282312925170068</v>
      </c>
      <c r="J485" s="28"/>
      <c r="K485" s="2">
        <v>484</v>
      </c>
      <c r="L485" s="3" t="s">
        <v>410</v>
      </c>
      <c r="M485" s="2">
        <v>45</v>
      </c>
      <c r="N485" s="37">
        <f t="shared" si="40"/>
        <v>0.87890625</v>
      </c>
      <c r="O485" s="28"/>
      <c r="P485" s="2">
        <v>484</v>
      </c>
      <c r="Q485" s="3" t="s">
        <v>2246</v>
      </c>
      <c r="R485" s="2">
        <v>18</v>
      </c>
      <c r="S485" s="37">
        <f t="shared" si="41"/>
        <v>0.3515625</v>
      </c>
      <c r="T485" s="28"/>
    </row>
    <row r="486" spans="1:20" x14ac:dyDescent="0.2">
      <c r="A486" s="2">
        <v>485</v>
      </c>
      <c r="B486" s="24" t="s">
        <v>1485</v>
      </c>
      <c r="C486" s="2">
        <v>64</v>
      </c>
      <c r="D486" s="37">
        <f t="shared" si="38"/>
        <v>1.2146517365724048</v>
      </c>
      <c r="E486" s="29"/>
      <c r="F486" s="2">
        <v>485</v>
      </c>
      <c r="G486" s="3" t="s">
        <v>1418</v>
      </c>
      <c r="H486" s="2">
        <v>83</v>
      </c>
      <c r="I486" s="37">
        <f t="shared" si="39"/>
        <v>1.764455782312925</v>
      </c>
      <c r="J486" s="28"/>
      <c r="K486" s="2">
        <v>485</v>
      </c>
      <c r="L486" s="3" t="s">
        <v>1005</v>
      </c>
      <c r="M486" s="2">
        <v>45</v>
      </c>
      <c r="N486" s="37">
        <f t="shared" si="40"/>
        <v>0.87890625</v>
      </c>
      <c r="O486" s="28"/>
      <c r="P486" s="2">
        <v>485</v>
      </c>
      <c r="Q486" s="3" t="s">
        <v>1855</v>
      </c>
      <c r="R486" s="2">
        <v>17</v>
      </c>
      <c r="S486" s="37">
        <f t="shared" si="41"/>
        <v>0.33203125</v>
      </c>
      <c r="T486" s="28"/>
    </row>
    <row r="487" spans="1:20" x14ac:dyDescent="0.2">
      <c r="A487" s="2">
        <v>486</v>
      </c>
      <c r="B487" s="3" t="s">
        <v>1346</v>
      </c>
      <c r="C487" s="2">
        <v>64</v>
      </c>
      <c r="D487" s="37">
        <f t="shared" si="38"/>
        <v>1.2146517365724048</v>
      </c>
      <c r="E487" s="29"/>
      <c r="F487" s="2">
        <v>486</v>
      </c>
      <c r="G487" s="3" t="s">
        <v>1913</v>
      </c>
      <c r="H487" s="2">
        <v>83</v>
      </c>
      <c r="I487" s="37">
        <f t="shared" si="39"/>
        <v>1.764455782312925</v>
      </c>
      <c r="J487" s="28"/>
      <c r="K487" s="2">
        <v>486</v>
      </c>
      <c r="L487" s="3" t="s">
        <v>1052</v>
      </c>
      <c r="M487" s="2">
        <v>44</v>
      </c>
      <c r="N487" s="37">
        <f t="shared" si="40"/>
        <v>0.85937500000000011</v>
      </c>
      <c r="O487" s="28"/>
      <c r="P487" s="2">
        <v>486</v>
      </c>
      <c r="Q487" s="3" t="s">
        <v>2279</v>
      </c>
      <c r="R487" s="2">
        <v>17</v>
      </c>
      <c r="S487" s="37">
        <f t="shared" si="41"/>
        <v>0.33203125</v>
      </c>
      <c r="T487" s="28"/>
    </row>
    <row r="488" spans="1:20" x14ac:dyDescent="0.2">
      <c r="A488" s="2">
        <v>487</v>
      </c>
      <c r="B488" s="24" t="s">
        <v>3463</v>
      </c>
      <c r="C488" s="2">
        <v>64</v>
      </c>
      <c r="D488" s="37">
        <f t="shared" si="38"/>
        <v>1.2146517365724048</v>
      </c>
      <c r="E488" s="29"/>
      <c r="F488" s="2">
        <v>487</v>
      </c>
      <c r="G488" s="3" t="s">
        <v>771</v>
      </c>
      <c r="H488" s="2">
        <v>83</v>
      </c>
      <c r="I488" s="37">
        <f t="shared" si="39"/>
        <v>1.764455782312925</v>
      </c>
      <c r="J488" s="28"/>
      <c r="K488" s="2">
        <v>487</v>
      </c>
      <c r="L488" s="3" t="s">
        <v>342</v>
      </c>
      <c r="M488" s="2">
        <v>44</v>
      </c>
      <c r="N488" s="37">
        <f t="shared" si="40"/>
        <v>0.85937500000000011</v>
      </c>
      <c r="O488" s="28"/>
      <c r="P488" s="2">
        <v>487</v>
      </c>
      <c r="Q488" s="3" t="s">
        <v>292</v>
      </c>
      <c r="R488" s="2">
        <v>16</v>
      </c>
      <c r="S488" s="37">
        <f t="shared" si="41"/>
        <v>0.3125</v>
      </c>
      <c r="T488" s="28"/>
    </row>
    <row r="489" spans="1:20" x14ac:dyDescent="0.2">
      <c r="A489" s="2">
        <v>488</v>
      </c>
      <c r="B489" s="24" t="s">
        <v>3639</v>
      </c>
      <c r="C489" s="2">
        <v>63</v>
      </c>
      <c r="D489" s="37">
        <f t="shared" si="38"/>
        <v>1.1956728031884609</v>
      </c>
      <c r="E489" s="29"/>
      <c r="F489" s="2">
        <v>488</v>
      </c>
      <c r="G489" s="3" t="s">
        <v>1104</v>
      </c>
      <c r="H489" s="2">
        <v>82</v>
      </c>
      <c r="I489" s="37">
        <f t="shared" si="39"/>
        <v>1.7431972789115644</v>
      </c>
      <c r="J489" s="28"/>
      <c r="K489" s="2">
        <v>488</v>
      </c>
      <c r="L489" s="3" t="s">
        <v>1358</v>
      </c>
      <c r="M489" s="2">
        <v>43</v>
      </c>
      <c r="N489" s="37">
        <f t="shared" si="40"/>
        <v>0.83984375</v>
      </c>
      <c r="O489" s="28"/>
      <c r="P489" s="2">
        <v>488</v>
      </c>
      <c r="Q489" s="3" t="s">
        <v>2323</v>
      </c>
      <c r="R489" s="2">
        <v>15</v>
      </c>
      <c r="S489" s="37">
        <f t="shared" si="41"/>
        <v>0.29296875</v>
      </c>
      <c r="T489" s="28"/>
    </row>
    <row r="490" spans="1:20" x14ac:dyDescent="0.2">
      <c r="A490" s="2">
        <v>489</v>
      </c>
      <c r="B490" s="24" t="s">
        <v>3004</v>
      </c>
      <c r="C490" s="2">
        <v>62</v>
      </c>
      <c r="D490" s="37">
        <f t="shared" si="38"/>
        <v>1.1766938698045171</v>
      </c>
      <c r="E490" s="29"/>
      <c r="F490" s="2">
        <v>489</v>
      </c>
      <c r="G490" s="3" t="s">
        <v>780</v>
      </c>
      <c r="H490" s="2">
        <v>82</v>
      </c>
      <c r="I490" s="37">
        <f t="shared" si="39"/>
        <v>1.7431972789115644</v>
      </c>
      <c r="J490" s="28"/>
      <c r="K490" s="2">
        <v>489</v>
      </c>
      <c r="L490" s="3" t="s">
        <v>1393</v>
      </c>
      <c r="M490" s="2">
        <v>43</v>
      </c>
      <c r="N490" s="37">
        <f t="shared" si="40"/>
        <v>0.83984375</v>
      </c>
      <c r="O490" s="28"/>
      <c r="P490" s="2">
        <v>489</v>
      </c>
      <c r="Q490" s="3" t="s">
        <v>83</v>
      </c>
      <c r="R490" s="2">
        <v>14</v>
      </c>
      <c r="S490" s="37">
        <f t="shared" si="41"/>
        <v>0.2734375</v>
      </c>
      <c r="T490" s="28"/>
    </row>
    <row r="491" spans="1:20" x14ac:dyDescent="0.2">
      <c r="A491" s="2">
        <v>490</v>
      </c>
      <c r="B491" s="3" t="s">
        <v>1269</v>
      </c>
      <c r="C491" s="2">
        <v>61</v>
      </c>
      <c r="D491" s="37">
        <f t="shared" si="38"/>
        <v>1.1577149364205732</v>
      </c>
      <c r="E491" s="29"/>
      <c r="F491" s="2">
        <v>490</v>
      </c>
      <c r="G491" s="3" t="s">
        <v>1188</v>
      </c>
      <c r="H491" s="2">
        <v>81</v>
      </c>
      <c r="I491" s="37">
        <f t="shared" si="39"/>
        <v>1.7219387755102038</v>
      </c>
      <c r="J491" s="28"/>
      <c r="K491" s="2">
        <v>490</v>
      </c>
      <c r="L491" s="3" t="s">
        <v>1652</v>
      </c>
      <c r="M491" s="2">
        <v>42</v>
      </c>
      <c r="N491" s="37">
        <f t="shared" si="40"/>
        <v>0.8203125</v>
      </c>
      <c r="O491" s="28"/>
      <c r="P491" s="2">
        <v>490</v>
      </c>
      <c r="Q491" s="3" t="s">
        <v>2269</v>
      </c>
      <c r="R491" s="2">
        <v>14</v>
      </c>
      <c r="S491" s="37">
        <f t="shared" si="41"/>
        <v>0.2734375</v>
      </c>
      <c r="T491" s="28"/>
    </row>
    <row r="492" spans="1:20" x14ac:dyDescent="0.2">
      <c r="A492" s="2">
        <v>491</v>
      </c>
      <c r="B492" s="3" t="s">
        <v>1375</v>
      </c>
      <c r="C492" s="2">
        <v>60</v>
      </c>
      <c r="D492" s="37">
        <f t="shared" si="38"/>
        <v>1.1387360030366294</v>
      </c>
      <c r="E492" s="29"/>
      <c r="F492" s="2">
        <v>491</v>
      </c>
      <c r="G492" s="3" t="s">
        <v>450</v>
      </c>
      <c r="H492" s="2">
        <v>81</v>
      </c>
      <c r="I492" s="37">
        <f t="shared" si="39"/>
        <v>1.7219387755102038</v>
      </c>
      <c r="J492" s="28"/>
      <c r="K492" s="2">
        <v>491</v>
      </c>
      <c r="L492" s="3" t="s">
        <v>2555</v>
      </c>
      <c r="M492" s="2">
        <v>42</v>
      </c>
      <c r="N492" s="37">
        <f t="shared" si="40"/>
        <v>0.8203125</v>
      </c>
      <c r="O492" s="28"/>
      <c r="P492" s="2">
        <v>491</v>
      </c>
      <c r="Q492" s="3" t="s">
        <v>1546</v>
      </c>
      <c r="R492" s="2">
        <v>13</v>
      </c>
      <c r="S492" s="37">
        <f t="shared" si="41"/>
        <v>0.25390625</v>
      </c>
      <c r="T492" s="28"/>
    </row>
    <row r="493" spans="1:20" x14ac:dyDescent="0.2">
      <c r="A493" s="2">
        <v>492</v>
      </c>
      <c r="B493" s="24" t="s">
        <v>2898</v>
      </c>
      <c r="C493" s="2">
        <v>60</v>
      </c>
      <c r="D493" s="37">
        <f t="shared" si="38"/>
        <v>1.1387360030366294</v>
      </c>
      <c r="E493" s="29"/>
      <c r="F493" s="2">
        <v>492</v>
      </c>
      <c r="G493" s="3" t="s">
        <v>937</v>
      </c>
      <c r="H493" s="2">
        <v>80</v>
      </c>
      <c r="I493" s="37">
        <f t="shared" si="39"/>
        <v>1.7006802721088436</v>
      </c>
      <c r="J493" s="28"/>
      <c r="K493" s="2">
        <v>492</v>
      </c>
      <c r="L493" s="3" t="s">
        <v>2676</v>
      </c>
      <c r="M493" s="2">
        <v>41</v>
      </c>
      <c r="N493" s="37">
        <f t="shared" si="40"/>
        <v>0.80078124999999989</v>
      </c>
      <c r="O493" s="28"/>
      <c r="P493" s="2">
        <v>492</v>
      </c>
      <c r="Q493" s="3" t="s">
        <v>2533</v>
      </c>
      <c r="R493" s="2">
        <v>13</v>
      </c>
      <c r="S493" s="37">
        <f t="shared" si="41"/>
        <v>0.25390625</v>
      </c>
      <c r="T493" s="28"/>
    </row>
    <row r="494" spans="1:20" x14ac:dyDescent="0.2">
      <c r="A494" s="2">
        <v>493</v>
      </c>
      <c r="B494" s="24" t="s">
        <v>2931</v>
      </c>
      <c r="C494" s="2">
        <v>60</v>
      </c>
      <c r="D494" s="37">
        <f t="shared" si="38"/>
        <v>1.1387360030366294</v>
      </c>
      <c r="E494" s="29"/>
      <c r="F494" s="2">
        <v>493</v>
      </c>
      <c r="G494" s="3" t="s">
        <v>1168</v>
      </c>
      <c r="H494" s="2">
        <v>79</v>
      </c>
      <c r="I494" s="37">
        <f t="shared" si="39"/>
        <v>1.6794217687074831</v>
      </c>
      <c r="J494" s="28"/>
      <c r="K494" s="2">
        <v>493</v>
      </c>
      <c r="L494" s="3" t="s">
        <v>1347</v>
      </c>
      <c r="M494" s="2">
        <v>41</v>
      </c>
      <c r="N494" s="37">
        <f t="shared" si="40"/>
        <v>0.80078124999999989</v>
      </c>
      <c r="O494" s="28"/>
      <c r="P494" s="2">
        <v>493</v>
      </c>
      <c r="Q494" s="3" t="s">
        <v>2463</v>
      </c>
      <c r="R494" s="2">
        <v>12</v>
      </c>
      <c r="S494" s="37">
        <f t="shared" si="41"/>
        <v>0.234375</v>
      </c>
      <c r="T494" s="28"/>
    </row>
    <row r="495" spans="1:20" x14ac:dyDescent="0.2">
      <c r="A495" s="2">
        <v>494</v>
      </c>
      <c r="B495" s="24" t="s">
        <v>3266</v>
      </c>
      <c r="C495" s="2">
        <v>60</v>
      </c>
      <c r="D495" s="37">
        <f t="shared" si="38"/>
        <v>1.1387360030366294</v>
      </c>
      <c r="E495" s="29"/>
      <c r="F495" s="2">
        <v>494</v>
      </c>
      <c r="G495" s="3" t="s">
        <v>327</v>
      </c>
      <c r="H495" s="2">
        <v>79</v>
      </c>
      <c r="I495" s="37">
        <f t="shared" si="39"/>
        <v>1.6794217687074831</v>
      </c>
      <c r="J495" s="28"/>
      <c r="K495" s="2">
        <v>494</v>
      </c>
      <c r="L495" s="3" t="s">
        <v>319</v>
      </c>
      <c r="M495" s="2">
        <v>41</v>
      </c>
      <c r="N495" s="37">
        <f t="shared" si="40"/>
        <v>0.80078124999999989</v>
      </c>
      <c r="O495" s="28"/>
      <c r="P495" s="2">
        <v>494</v>
      </c>
      <c r="Q495" s="3" t="s">
        <v>2174</v>
      </c>
      <c r="R495" s="2">
        <v>11</v>
      </c>
      <c r="S495" s="37">
        <f t="shared" si="41"/>
        <v>0.21484375000000003</v>
      </c>
      <c r="T495" s="28"/>
    </row>
    <row r="496" spans="1:20" x14ac:dyDescent="0.2">
      <c r="A496" s="30">
        <v>495</v>
      </c>
      <c r="B496" s="24" t="s">
        <v>3450</v>
      </c>
      <c r="C496" s="2">
        <v>60</v>
      </c>
      <c r="D496" s="37">
        <f t="shared" si="38"/>
        <v>1.1387360030366294</v>
      </c>
      <c r="E496" s="29"/>
      <c r="F496" s="2">
        <v>495</v>
      </c>
      <c r="G496" s="3" t="s">
        <v>339</v>
      </c>
      <c r="H496" s="2">
        <v>79</v>
      </c>
      <c r="I496" s="37">
        <f t="shared" si="39"/>
        <v>1.6794217687074831</v>
      </c>
      <c r="J496" s="28"/>
      <c r="K496" s="2">
        <v>495</v>
      </c>
      <c r="L496" s="3" t="s">
        <v>1402</v>
      </c>
      <c r="M496" s="2">
        <v>40</v>
      </c>
      <c r="N496" s="37">
        <f t="shared" si="40"/>
        <v>0.78125</v>
      </c>
      <c r="O496" s="28"/>
      <c r="P496" s="2">
        <v>495</v>
      </c>
      <c r="Q496" s="3" t="s">
        <v>2259</v>
      </c>
      <c r="R496" s="2">
        <v>11</v>
      </c>
      <c r="S496" s="37">
        <f t="shared" si="41"/>
        <v>0.21484375000000003</v>
      </c>
      <c r="T496" s="28"/>
    </row>
    <row r="497" spans="1:20" x14ac:dyDescent="0.2">
      <c r="A497" s="2">
        <v>496</v>
      </c>
      <c r="B497" s="24" t="s">
        <v>3059</v>
      </c>
      <c r="C497" s="2">
        <v>60</v>
      </c>
      <c r="D497" s="37">
        <f t="shared" si="38"/>
        <v>1.1387360030366294</v>
      </c>
      <c r="E497" s="29"/>
      <c r="F497" s="2">
        <v>496</v>
      </c>
      <c r="G497" s="3" t="s">
        <v>485</v>
      </c>
      <c r="H497" s="2">
        <v>78</v>
      </c>
      <c r="I497" s="37">
        <f t="shared" si="39"/>
        <v>1.6581632653061225</v>
      </c>
      <c r="J497" s="28"/>
      <c r="K497" s="2">
        <v>496</v>
      </c>
      <c r="L497" s="3" t="s">
        <v>1399</v>
      </c>
      <c r="M497" s="2">
        <v>40</v>
      </c>
      <c r="N497" s="37">
        <f t="shared" si="40"/>
        <v>0.78125</v>
      </c>
      <c r="O497" s="28"/>
      <c r="P497" s="2">
        <v>496</v>
      </c>
      <c r="Q497" s="3" t="s">
        <v>593</v>
      </c>
      <c r="R497" s="2">
        <v>10</v>
      </c>
      <c r="S497" s="37">
        <f t="shared" si="41"/>
        <v>0.1953125</v>
      </c>
      <c r="T497" s="28"/>
    </row>
    <row r="498" spans="1:20" x14ac:dyDescent="0.2">
      <c r="A498" s="2">
        <v>497</v>
      </c>
      <c r="B498" s="24" t="s">
        <v>3607</v>
      </c>
      <c r="C498" s="2">
        <v>59</v>
      </c>
      <c r="D498" s="37">
        <f t="shared" si="38"/>
        <v>1.1197570696526855</v>
      </c>
      <c r="E498" s="29"/>
      <c r="F498" s="2">
        <v>497</v>
      </c>
      <c r="G498" s="3" t="s">
        <v>2405</v>
      </c>
      <c r="H498" s="2">
        <v>78</v>
      </c>
      <c r="I498" s="37">
        <f t="shared" si="39"/>
        <v>1.6581632653061225</v>
      </c>
      <c r="J498" s="28"/>
      <c r="K498" s="2">
        <v>497</v>
      </c>
      <c r="L498" s="3" t="s">
        <v>1105</v>
      </c>
      <c r="M498" s="2">
        <v>40</v>
      </c>
      <c r="N498" s="37">
        <f t="shared" si="40"/>
        <v>0.78125</v>
      </c>
      <c r="O498" s="28"/>
      <c r="P498" s="2">
        <v>497</v>
      </c>
      <c r="Q498" s="3" t="s">
        <v>1563</v>
      </c>
      <c r="R498" s="2">
        <v>10</v>
      </c>
      <c r="S498" s="37">
        <f t="shared" si="41"/>
        <v>0.1953125</v>
      </c>
      <c r="T498" s="28"/>
    </row>
    <row r="499" spans="1:20" x14ac:dyDescent="0.2">
      <c r="A499" s="2">
        <v>498</v>
      </c>
      <c r="B499" s="24" t="s">
        <v>3429</v>
      </c>
      <c r="C499" s="2">
        <v>59</v>
      </c>
      <c r="D499" s="37">
        <f t="shared" si="38"/>
        <v>1.1197570696526855</v>
      </c>
      <c r="E499" s="29"/>
      <c r="F499" s="2">
        <v>498</v>
      </c>
      <c r="G499" s="3" t="s">
        <v>778</v>
      </c>
      <c r="H499" s="2">
        <v>78</v>
      </c>
      <c r="I499" s="37">
        <f t="shared" si="39"/>
        <v>1.6581632653061225</v>
      </c>
      <c r="J499" s="28"/>
      <c r="K499" s="2">
        <v>498</v>
      </c>
      <c r="L499" s="3" t="s">
        <v>1074</v>
      </c>
      <c r="M499" s="2">
        <v>39</v>
      </c>
      <c r="N499" s="37">
        <f t="shared" si="40"/>
        <v>0.76171875</v>
      </c>
      <c r="O499" s="28"/>
      <c r="P499" s="2">
        <v>498</v>
      </c>
      <c r="Q499" s="3" t="s">
        <v>166</v>
      </c>
      <c r="R499" s="2">
        <v>10</v>
      </c>
      <c r="S499" s="37">
        <f t="shared" si="41"/>
        <v>0.1953125</v>
      </c>
      <c r="T499" s="28"/>
    </row>
    <row r="500" spans="1:20" x14ac:dyDescent="0.2">
      <c r="A500" s="2">
        <v>499</v>
      </c>
      <c r="B500" s="24" t="s">
        <v>3079</v>
      </c>
      <c r="C500" s="2">
        <v>58</v>
      </c>
      <c r="D500" s="37">
        <f t="shared" si="38"/>
        <v>1.1007781362687417</v>
      </c>
      <c r="E500" s="29"/>
      <c r="F500" s="2">
        <v>499</v>
      </c>
      <c r="G500" s="3" t="s">
        <v>2467</v>
      </c>
      <c r="H500" s="2">
        <v>77</v>
      </c>
      <c r="I500" s="37">
        <f t="shared" si="39"/>
        <v>1.6369047619047621</v>
      </c>
      <c r="J500" s="28"/>
      <c r="K500" s="2">
        <v>499</v>
      </c>
      <c r="L500" s="3" t="s">
        <v>164</v>
      </c>
      <c r="M500" s="2">
        <v>39</v>
      </c>
      <c r="N500" s="37">
        <f t="shared" si="40"/>
        <v>0.76171875</v>
      </c>
      <c r="O500" s="28"/>
      <c r="P500" s="2">
        <v>499</v>
      </c>
      <c r="Q500" s="3" t="s">
        <v>2322</v>
      </c>
      <c r="R500" s="2">
        <v>10</v>
      </c>
      <c r="S500" s="37">
        <f t="shared" si="41"/>
        <v>0.1953125</v>
      </c>
      <c r="T500" s="28"/>
    </row>
    <row r="501" spans="1:20" x14ac:dyDescent="0.2">
      <c r="A501" s="2">
        <v>500</v>
      </c>
      <c r="B501" s="24" t="s">
        <v>3611</v>
      </c>
      <c r="C501" s="2">
        <v>58</v>
      </c>
      <c r="D501" s="37">
        <f t="shared" si="38"/>
        <v>1.1007781362687417</v>
      </c>
      <c r="E501" s="29"/>
      <c r="F501" s="2">
        <v>500</v>
      </c>
      <c r="G501" s="3" t="s">
        <v>1064</v>
      </c>
      <c r="H501" s="2">
        <v>76</v>
      </c>
      <c r="I501" s="37">
        <f t="shared" si="39"/>
        <v>1.6156462585034015</v>
      </c>
      <c r="J501" s="28"/>
      <c r="K501" s="2">
        <v>500</v>
      </c>
      <c r="L501" s="3" t="s">
        <v>951</v>
      </c>
      <c r="M501" s="2">
        <v>39</v>
      </c>
      <c r="N501" s="37">
        <f t="shared" si="40"/>
        <v>0.76171875</v>
      </c>
      <c r="O501" s="28"/>
      <c r="P501" s="2">
        <v>500</v>
      </c>
      <c r="Q501" s="3" t="s">
        <v>229</v>
      </c>
      <c r="R501" s="2">
        <v>9</v>
      </c>
      <c r="S501" s="37">
        <f t="shared" si="41"/>
        <v>0.17578125</v>
      </c>
      <c r="T501" s="28"/>
    </row>
    <row r="502" spans="1:20" x14ac:dyDescent="0.2">
      <c r="A502" s="2">
        <v>501</v>
      </c>
      <c r="B502" s="24" t="s">
        <v>3181</v>
      </c>
      <c r="C502" s="2">
        <v>58</v>
      </c>
      <c r="D502" s="37">
        <f t="shared" si="38"/>
        <v>1.1007781362687417</v>
      </c>
      <c r="E502" s="29"/>
      <c r="F502" s="2">
        <v>501</v>
      </c>
      <c r="G502" s="3" t="s">
        <v>2084</v>
      </c>
      <c r="H502" s="2">
        <v>76</v>
      </c>
      <c r="I502" s="37">
        <f t="shared" si="39"/>
        <v>1.6156462585034015</v>
      </c>
      <c r="J502" s="28"/>
      <c r="K502" s="2">
        <v>501</v>
      </c>
      <c r="L502" s="3" t="s">
        <v>312</v>
      </c>
      <c r="M502" s="2">
        <v>39</v>
      </c>
      <c r="N502" s="37">
        <f t="shared" si="40"/>
        <v>0.76171875</v>
      </c>
      <c r="O502" s="28"/>
      <c r="P502" s="2">
        <v>501</v>
      </c>
      <c r="Q502" s="3" t="s">
        <v>2369</v>
      </c>
      <c r="R502" s="2">
        <v>7</v>
      </c>
      <c r="S502" s="37">
        <f t="shared" si="41"/>
        <v>0.13671875</v>
      </c>
      <c r="T502" s="28"/>
    </row>
    <row r="503" spans="1:20" x14ac:dyDescent="0.2">
      <c r="A503" s="2">
        <v>502</v>
      </c>
      <c r="B503" s="24" t="s">
        <v>3517</v>
      </c>
      <c r="C503" s="2">
        <v>57</v>
      </c>
      <c r="D503" s="37">
        <f t="shared" si="38"/>
        <v>1.081799202884798</v>
      </c>
      <c r="E503" s="29"/>
      <c r="F503" s="2">
        <v>502</v>
      </c>
      <c r="G503" s="3" t="s">
        <v>2492</v>
      </c>
      <c r="H503" s="2">
        <v>74</v>
      </c>
      <c r="I503" s="37">
        <f t="shared" si="39"/>
        <v>1.5731292517006803</v>
      </c>
      <c r="J503" s="28"/>
      <c r="K503" s="2">
        <v>502</v>
      </c>
      <c r="L503" s="3" t="s">
        <v>348</v>
      </c>
      <c r="M503" s="2">
        <v>39</v>
      </c>
      <c r="N503" s="37">
        <f t="shared" si="40"/>
        <v>0.76171875</v>
      </c>
      <c r="O503" s="28"/>
      <c r="P503" s="2">
        <v>502</v>
      </c>
      <c r="Q503" s="3" t="s">
        <v>2490</v>
      </c>
      <c r="R503" s="2">
        <v>6</v>
      </c>
      <c r="S503" s="37">
        <f t="shared" si="41"/>
        <v>0.1171875</v>
      </c>
      <c r="T503" s="28"/>
    </row>
    <row r="504" spans="1:20" x14ac:dyDescent="0.2">
      <c r="A504" s="2">
        <v>503</v>
      </c>
      <c r="B504" s="24" t="s">
        <v>3630</v>
      </c>
      <c r="C504" s="2">
        <v>57</v>
      </c>
      <c r="D504" s="37">
        <f t="shared" si="38"/>
        <v>1.081799202884798</v>
      </c>
      <c r="E504" s="29"/>
      <c r="F504" s="2">
        <v>503</v>
      </c>
      <c r="G504" s="3" t="s">
        <v>1556</v>
      </c>
      <c r="H504" s="2">
        <v>74</v>
      </c>
      <c r="I504" s="37">
        <f t="shared" si="39"/>
        <v>1.5731292517006803</v>
      </c>
      <c r="J504" s="28"/>
      <c r="K504" s="2">
        <v>503</v>
      </c>
      <c r="L504" s="3" t="s">
        <v>1420</v>
      </c>
      <c r="M504" s="2">
        <v>38</v>
      </c>
      <c r="N504" s="37">
        <f t="shared" si="40"/>
        <v>0.7421875</v>
      </c>
      <c r="O504" s="28"/>
      <c r="P504" s="2">
        <v>503</v>
      </c>
      <c r="Q504" s="3" t="s">
        <v>2364</v>
      </c>
      <c r="R504" s="2">
        <v>6</v>
      </c>
      <c r="S504" s="37">
        <f t="shared" si="41"/>
        <v>0.1171875</v>
      </c>
      <c r="T504" s="28"/>
    </row>
    <row r="505" spans="1:20" x14ac:dyDescent="0.2">
      <c r="A505" s="2">
        <v>504</v>
      </c>
      <c r="B505" s="24" t="s">
        <v>2903</v>
      </c>
      <c r="C505" s="2">
        <v>57</v>
      </c>
      <c r="D505" s="37">
        <f t="shared" si="38"/>
        <v>1.081799202884798</v>
      </c>
      <c r="E505" s="29"/>
      <c r="F505" s="2">
        <v>504</v>
      </c>
      <c r="G505" s="3" t="s">
        <v>1100</v>
      </c>
      <c r="H505" s="2">
        <v>73</v>
      </c>
      <c r="I505" s="37">
        <f t="shared" si="39"/>
        <v>1.5518707482993197</v>
      </c>
      <c r="J505" s="28"/>
      <c r="K505" s="2">
        <v>504</v>
      </c>
      <c r="L505" s="3" t="s">
        <v>351</v>
      </c>
      <c r="M505" s="2">
        <v>37</v>
      </c>
      <c r="N505" s="37">
        <f t="shared" si="40"/>
        <v>0.72265625</v>
      </c>
      <c r="O505" s="28"/>
      <c r="P505" s="2">
        <v>504</v>
      </c>
      <c r="Q505" s="3" t="s">
        <v>295</v>
      </c>
      <c r="R505" s="2">
        <v>5</v>
      </c>
      <c r="S505" s="37">
        <f t="shared" si="41"/>
        <v>9.765625E-2</v>
      </c>
      <c r="T505" s="28"/>
    </row>
    <row r="506" spans="1:20" x14ac:dyDescent="0.2">
      <c r="A506" s="2">
        <v>505</v>
      </c>
      <c r="B506" s="24" t="s">
        <v>3252</v>
      </c>
      <c r="C506" s="2">
        <v>57</v>
      </c>
      <c r="D506" s="37">
        <f t="shared" si="38"/>
        <v>1.081799202884798</v>
      </c>
      <c r="E506" s="29"/>
      <c r="F506" s="2">
        <v>505</v>
      </c>
      <c r="G506" s="3" t="s">
        <v>1094</v>
      </c>
      <c r="H506" s="2">
        <v>73</v>
      </c>
      <c r="I506" s="37">
        <f t="shared" si="39"/>
        <v>1.5518707482993197</v>
      </c>
      <c r="J506" s="28"/>
      <c r="K506" s="2">
        <v>505</v>
      </c>
      <c r="L506" s="3" t="s">
        <v>1062</v>
      </c>
      <c r="M506" s="2">
        <v>37</v>
      </c>
      <c r="N506" s="37">
        <f t="shared" si="40"/>
        <v>0.72265625</v>
      </c>
      <c r="O506" s="28"/>
      <c r="P506" s="2">
        <v>505</v>
      </c>
      <c r="Q506" s="3" t="s">
        <v>200</v>
      </c>
      <c r="R506" s="2">
        <v>5</v>
      </c>
      <c r="S506" s="37">
        <f t="shared" si="41"/>
        <v>9.765625E-2</v>
      </c>
      <c r="T506" s="28"/>
    </row>
    <row r="507" spans="1:20" x14ac:dyDescent="0.2">
      <c r="A507" s="2">
        <v>506</v>
      </c>
      <c r="B507" s="3" t="s">
        <v>2103</v>
      </c>
      <c r="C507" s="2">
        <v>57</v>
      </c>
      <c r="D507" s="37">
        <f t="shared" si="38"/>
        <v>1.081799202884798</v>
      </c>
      <c r="E507" s="29"/>
      <c r="F507" s="2">
        <v>506</v>
      </c>
      <c r="G507" s="3" t="s">
        <v>445</v>
      </c>
      <c r="H507" s="2">
        <v>73</v>
      </c>
      <c r="I507" s="37">
        <f t="shared" si="39"/>
        <v>1.5518707482993197</v>
      </c>
      <c r="J507" s="28"/>
      <c r="K507" s="2">
        <v>506</v>
      </c>
      <c r="L507" s="3" t="s">
        <v>1161</v>
      </c>
      <c r="M507" s="2">
        <v>37</v>
      </c>
      <c r="N507" s="37">
        <f t="shared" si="40"/>
        <v>0.72265625</v>
      </c>
      <c r="O507" s="28"/>
      <c r="P507" s="2">
        <v>506</v>
      </c>
      <c r="Q507" s="3" t="s">
        <v>285</v>
      </c>
      <c r="R507" s="2">
        <v>5</v>
      </c>
      <c r="S507" s="37">
        <f t="shared" si="41"/>
        <v>9.765625E-2</v>
      </c>
      <c r="T507" s="28"/>
    </row>
    <row r="508" spans="1:20" x14ac:dyDescent="0.2">
      <c r="A508" s="2">
        <v>507</v>
      </c>
      <c r="B508" s="3" t="s">
        <v>15</v>
      </c>
      <c r="C508" s="2">
        <v>57</v>
      </c>
      <c r="D508" s="37">
        <f t="shared" si="38"/>
        <v>1.081799202884798</v>
      </c>
      <c r="E508" s="29"/>
      <c r="F508" s="2">
        <v>507</v>
      </c>
      <c r="G508" s="3" t="s">
        <v>329</v>
      </c>
      <c r="H508" s="2">
        <v>73</v>
      </c>
      <c r="I508" s="37">
        <f t="shared" si="39"/>
        <v>1.5518707482993197</v>
      </c>
      <c r="J508" s="28"/>
      <c r="K508" s="2">
        <v>507</v>
      </c>
      <c r="L508" s="3" t="s">
        <v>2412</v>
      </c>
      <c r="M508" s="2">
        <v>36</v>
      </c>
      <c r="N508" s="37">
        <f t="shared" si="40"/>
        <v>0.703125</v>
      </c>
      <c r="O508" s="28"/>
      <c r="P508" s="2">
        <v>507</v>
      </c>
      <c r="Q508" s="3" t="s">
        <v>287</v>
      </c>
      <c r="R508" s="2">
        <v>4</v>
      </c>
      <c r="S508" s="37">
        <f t="shared" si="41"/>
        <v>7.8125E-2</v>
      </c>
      <c r="T508" s="28"/>
    </row>
    <row r="509" spans="1:20" x14ac:dyDescent="0.2">
      <c r="A509" s="2">
        <v>508</v>
      </c>
      <c r="B509" s="3" t="s">
        <v>1551</v>
      </c>
      <c r="C509" s="2">
        <v>56</v>
      </c>
      <c r="D509" s="37">
        <f t="shared" si="38"/>
        <v>1.0628202695008542</v>
      </c>
      <c r="E509" s="29"/>
      <c r="F509" s="2">
        <v>508</v>
      </c>
      <c r="G509" s="3" t="s">
        <v>314</v>
      </c>
      <c r="H509" s="2">
        <v>72</v>
      </c>
      <c r="I509" s="37">
        <f t="shared" si="39"/>
        <v>1.5306122448979591</v>
      </c>
      <c r="J509" s="28"/>
      <c r="K509" s="2">
        <v>508</v>
      </c>
      <c r="L509" s="3" t="s">
        <v>1083</v>
      </c>
      <c r="M509" s="2">
        <v>36</v>
      </c>
      <c r="N509" s="37">
        <f t="shared" si="40"/>
        <v>0.703125</v>
      </c>
      <c r="O509" s="28"/>
      <c r="P509" s="2">
        <v>508</v>
      </c>
      <c r="Q509" s="3" t="s">
        <v>174</v>
      </c>
      <c r="R509" s="2">
        <v>4</v>
      </c>
      <c r="S509" s="37">
        <f t="shared" si="41"/>
        <v>7.8125E-2</v>
      </c>
      <c r="T509" s="28"/>
    </row>
    <row r="510" spans="1:20" x14ac:dyDescent="0.2">
      <c r="A510" s="2">
        <v>509</v>
      </c>
      <c r="B510" s="24" t="s">
        <v>1494</v>
      </c>
      <c r="C510" s="2">
        <v>56</v>
      </c>
      <c r="D510" s="37">
        <f t="shared" si="38"/>
        <v>1.0628202695008542</v>
      </c>
      <c r="E510" s="29"/>
      <c r="F510" s="2">
        <v>509</v>
      </c>
      <c r="G510" s="3" t="s">
        <v>1298</v>
      </c>
      <c r="H510" s="2">
        <v>71</v>
      </c>
      <c r="I510" s="37">
        <f t="shared" si="39"/>
        <v>1.5093537414965985</v>
      </c>
      <c r="J510" s="28"/>
      <c r="K510" s="2">
        <v>509</v>
      </c>
      <c r="L510" s="3" t="s">
        <v>377</v>
      </c>
      <c r="M510" s="2">
        <v>35</v>
      </c>
      <c r="N510" s="37">
        <f t="shared" si="40"/>
        <v>0.68359375</v>
      </c>
      <c r="O510" s="28"/>
      <c r="P510" s="2">
        <v>509</v>
      </c>
      <c r="Q510" s="3" t="s">
        <v>2196</v>
      </c>
      <c r="R510" s="2">
        <v>4</v>
      </c>
      <c r="S510" s="37">
        <f t="shared" si="41"/>
        <v>7.8125E-2</v>
      </c>
      <c r="T510" s="28"/>
    </row>
    <row r="511" spans="1:20" x14ac:dyDescent="0.2">
      <c r="A511" s="2">
        <v>510</v>
      </c>
      <c r="B511" s="24" t="s">
        <v>2953</v>
      </c>
      <c r="C511" s="2">
        <v>56</v>
      </c>
      <c r="D511" s="37">
        <f t="shared" si="38"/>
        <v>1.0628202695008542</v>
      </c>
      <c r="E511" s="29"/>
      <c r="F511" s="2">
        <v>510</v>
      </c>
      <c r="G511" s="3" t="s">
        <v>1795</v>
      </c>
      <c r="H511" s="2">
        <v>71</v>
      </c>
      <c r="I511" s="37">
        <f t="shared" si="39"/>
        <v>1.5093537414965985</v>
      </c>
      <c r="J511" s="28"/>
      <c r="K511" s="2">
        <v>510</v>
      </c>
      <c r="L511" s="3" t="s">
        <v>1012</v>
      </c>
      <c r="M511" s="2">
        <v>35</v>
      </c>
      <c r="N511" s="37">
        <f t="shared" si="40"/>
        <v>0.68359375</v>
      </c>
      <c r="O511" s="28"/>
      <c r="P511" s="2">
        <v>510</v>
      </c>
      <c r="Q511" s="3" t="s">
        <v>165</v>
      </c>
      <c r="R511" s="2">
        <v>3</v>
      </c>
      <c r="S511" s="37">
        <f t="shared" si="41"/>
        <v>5.859375E-2</v>
      </c>
      <c r="T511" s="28"/>
    </row>
    <row r="512" spans="1:20" x14ac:dyDescent="0.2">
      <c r="A512" s="2">
        <v>511</v>
      </c>
      <c r="B512" s="24" t="s">
        <v>3334</v>
      </c>
      <c r="C512" s="2">
        <v>55</v>
      </c>
      <c r="D512" s="37">
        <f t="shared" si="38"/>
        <v>1.0438413361169103</v>
      </c>
      <c r="E512" s="29"/>
      <c r="F512" s="2">
        <v>511</v>
      </c>
      <c r="G512" s="3" t="s">
        <v>1028</v>
      </c>
      <c r="H512" s="2">
        <v>70</v>
      </c>
      <c r="I512" s="37">
        <f t="shared" si="39"/>
        <v>1.4880952380952379</v>
      </c>
      <c r="J512" s="28"/>
      <c r="K512" s="2">
        <v>511</v>
      </c>
      <c r="L512" s="3" t="s">
        <v>2107</v>
      </c>
      <c r="M512" s="2">
        <v>34</v>
      </c>
      <c r="N512" s="37">
        <f t="shared" si="40"/>
        <v>0.6640625</v>
      </c>
      <c r="O512" s="28"/>
      <c r="P512" s="2">
        <v>511</v>
      </c>
      <c r="Q512" s="3" t="s">
        <v>2358</v>
      </c>
      <c r="R512" s="2">
        <v>3</v>
      </c>
      <c r="S512" s="37">
        <f t="shared" si="41"/>
        <v>5.859375E-2</v>
      </c>
      <c r="T512" s="28"/>
    </row>
    <row r="513" spans="1:20" x14ac:dyDescent="0.2">
      <c r="A513" s="2">
        <v>512</v>
      </c>
      <c r="B513" s="24" t="s">
        <v>2996</v>
      </c>
      <c r="C513" s="2">
        <v>55</v>
      </c>
      <c r="D513" s="37">
        <f t="shared" si="38"/>
        <v>1.0438413361169103</v>
      </c>
      <c r="E513" s="29"/>
      <c r="F513" s="2">
        <v>512</v>
      </c>
      <c r="G513" s="3" t="s">
        <v>472</v>
      </c>
      <c r="H513" s="2">
        <v>67</v>
      </c>
      <c r="I513" s="37">
        <f t="shared" si="39"/>
        <v>1.4243197278911566</v>
      </c>
      <c r="J513" s="28"/>
      <c r="K513" s="2">
        <v>512</v>
      </c>
      <c r="L513" s="3" t="s">
        <v>2274</v>
      </c>
      <c r="M513" s="2">
        <v>33</v>
      </c>
      <c r="N513" s="37">
        <f t="shared" si="40"/>
        <v>0.64453125</v>
      </c>
      <c r="O513" s="28"/>
      <c r="P513" s="2">
        <v>512</v>
      </c>
      <c r="Q513" s="3" t="s">
        <v>96</v>
      </c>
      <c r="R513" s="2">
        <v>1</v>
      </c>
      <c r="S513" s="37">
        <f t="shared" si="41"/>
        <v>1.953125E-2</v>
      </c>
      <c r="T513" s="28"/>
    </row>
    <row r="514" spans="1:20" x14ac:dyDescent="0.2">
      <c r="A514" s="2">
        <v>513</v>
      </c>
      <c r="B514" s="3" t="s">
        <v>981</v>
      </c>
      <c r="C514" s="2">
        <v>54</v>
      </c>
      <c r="D514" s="37">
        <f t="shared" si="38"/>
        <v>1.0248624027329665</v>
      </c>
      <c r="E514" s="29"/>
      <c r="F514" s="2">
        <v>513</v>
      </c>
      <c r="G514" s="3" t="s">
        <v>1877</v>
      </c>
      <c r="H514" s="2">
        <v>67</v>
      </c>
      <c r="I514" s="37">
        <f t="shared" si="39"/>
        <v>1.4243197278911566</v>
      </c>
      <c r="J514" s="28"/>
      <c r="K514" s="2">
        <v>513</v>
      </c>
      <c r="L514" s="3" t="s">
        <v>592</v>
      </c>
      <c r="M514" s="2">
        <v>33</v>
      </c>
      <c r="N514" s="37">
        <f t="shared" si="40"/>
        <v>0.64453125</v>
      </c>
      <c r="O514" s="28"/>
      <c r="P514" s="28"/>
      <c r="Q514" s="28"/>
      <c r="R514" s="28"/>
      <c r="S514" s="28"/>
      <c r="T514" s="28"/>
    </row>
    <row r="515" spans="1:20" x14ac:dyDescent="0.2">
      <c r="A515" s="30">
        <v>514</v>
      </c>
      <c r="B515" s="24" t="s">
        <v>3257</v>
      </c>
      <c r="C515" s="2">
        <v>54</v>
      </c>
      <c r="D515" s="37">
        <f t="shared" si="38"/>
        <v>1.0248624027329665</v>
      </c>
      <c r="E515" s="29"/>
      <c r="F515" s="2">
        <v>514</v>
      </c>
      <c r="G515" s="3" t="s">
        <v>761</v>
      </c>
      <c r="H515" s="2">
        <v>67</v>
      </c>
      <c r="I515" s="37">
        <f t="shared" si="39"/>
        <v>1.4243197278911566</v>
      </c>
      <c r="J515" s="28"/>
      <c r="K515" s="2">
        <v>514</v>
      </c>
      <c r="L515" s="3" t="s">
        <v>1000</v>
      </c>
      <c r="M515" s="2">
        <v>33</v>
      </c>
      <c r="N515" s="37">
        <f t="shared" si="40"/>
        <v>0.64453125</v>
      </c>
      <c r="O515" s="28"/>
      <c r="P515" s="28"/>
      <c r="Q515" s="28"/>
      <c r="R515" s="28"/>
      <c r="S515" s="28"/>
      <c r="T515" s="28"/>
    </row>
    <row r="516" spans="1:20" x14ac:dyDescent="0.2">
      <c r="A516" s="2">
        <v>515</v>
      </c>
      <c r="B516" s="24" t="s">
        <v>3338</v>
      </c>
      <c r="C516" s="2">
        <v>54</v>
      </c>
      <c r="D516" s="37">
        <f t="shared" si="38"/>
        <v>1.0248624027329665</v>
      </c>
      <c r="E516" s="29"/>
      <c r="F516" s="2">
        <v>515</v>
      </c>
      <c r="G516" s="3" t="s">
        <v>2342</v>
      </c>
      <c r="H516" s="2">
        <v>67</v>
      </c>
      <c r="I516" s="37">
        <f t="shared" si="39"/>
        <v>1.4243197278911566</v>
      </c>
      <c r="J516" s="28"/>
      <c r="K516" s="2">
        <v>515</v>
      </c>
      <c r="L516" s="3" t="s">
        <v>709</v>
      </c>
      <c r="M516" s="2">
        <v>32</v>
      </c>
      <c r="N516" s="37">
        <f t="shared" si="40"/>
        <v>0.625</v>
      </c>
      <c r="O516" s="28"/>
      <c r="P516" s="28"/>
      <c r="Q516" s="28"/>
      <c r="R516" s="28"/>
      <c r="S516" s="28"/>
      <c r="T516" s="28"/>
    </row>
    <row r="517" spans="1:20" x14ac:dyDescent="0.2">
      <c r="A517" s="2">
        <v>516</v>
      </c>
      <c r="B517" s="3" t="s">
        <v>1968</v>
      </c>
      <c r="C517" s="2">
        <v>53</v>
      </c>
      <c r="D517" s="37">
        <f t="shared" ref="D517:D580" si="42">C517/52.69</f>
        <v>1.0058834693490226</v>
      </c>
      <c r="E517" s="29"/>
      <c r="F517" s="2">
        <v>516</v>
      </c>
      <c r="G517" s="3" t="s">
        <v>1660</v>
      </c>
      <c r="H517" s="2">
        <v>66</v>
      </c>
      <c r="I517" s="37">
        <f t="shared" ref="I517:I580" si="43">(H517/4704)*100</f>
        <v>1.403061224489796</v>
      </c>
      <c r="J517" s="28"/>
      <c r="K517" s="2">
        <v>516</v>
      </c>
      <c r="L517" s="3" t="s">
        <v>352</v>
      </c>
      <c r="M517" s="2">
        <v>32</v>
      </c>
      <c r="N517" s="37">
        <f t="shared" ref="N517:N580" si="44">(M517/5120)*100</f>
        <v>0.625</v>
      </c>
      <c r="O517" s="28"/>
      <c r="P517" s="28"/>
      <c r="Q517" s="28"/>
      <c r="R517" s="28"/>
      <c r="S517" s="28"/>
      <c r="T517" s="28"/>
    </row>
    <row r="518" spans="1:20" x14ac:dyDescent="0.2">
      <c r="A518" s="2">
        <v>517</v>
      </c>
      <c r="B518" s="3" t="s">
        <v>1308</v>
      </c>
      <c r="C518" s="2">
        <v>53</v>
      </c>
      <c r="D518" s="37">
        <f t="shared" si="42"/>
        <v>1.0058834693490226</v>
      </c>
      <c r="E518" s="29"/>
      <c r="F518" s="2">
        <v>517</v>
      </c>
      <c r="G518" s="3" t="s">
        <v>550</v>
      </c>
      <c r="H518" s="2">
        <v>65</v>
      </c>
      <c r="I518" s="37">
        <f t="shared" si="43"/>
        <v>1.3818027210884354</v>
      </c>
      <c r="J518" s="28"/>
      <c r="K518" s="2">
        <v>517</v>
      </c>
      <c r="L518" s="3" t="s">
        <v>633</v>
      </c>
      <c r="M518" s="2">
        <v>31</v>
      </c>
      <c r="N518" s="37">
        <f t="shared" si="44"/>
        <v>0.60546875</v>
      </c>
      <c r="O518" s="28"/>
      <c r="P518" s="28"/>
      <c r="Q518" s="28"/>
      <c r="R518" s="28"/>
      <c r="S518" s="28"/>
      <c r="T518" s="28"/>
    </row>
    <row r="519" spans="1:20" x14ac:dyDescent="0.2">
      <c r="A519" s="2">
        <v>518</v>
      </c>
      <c r="B519" s="24" t="s">
        <v>3635</v>
      </c>
      <c r="C519" s="2">
        <v>53</v>
      </c>
      <c r="D519" s="37">
        <f t="shared" si="42"/>
        <v>1.0058834693490226</v>
      </c>
      <c r="E519" s="29"/>
      <c r="F519" s="2">
        <v>518</v>
      </c>
      <c r="G519" s="3" t="s">
        <v>2085</v>
      </c>
      <c r="H519" s="2">
        <v>65</v>
      </c>
      <c r="I519" s="37">
        <f t="shared" si="43"/>
        <v>1.3818027210884354</v>
      </c>
      <c r="J519" s="28"/>
      <c r="K519" s="2">
        <v>518</v>
      </c>
      <c r="L519" s="3" t="s">
        <v>712</v>
      </c>
      <c r="M519" s="2">
        <v>30</v>
      </c>
      <c r="N519" s="37">
        <f t="shared" si="44"/>
        <v>0.5859375</v>
      </c>
      <c r="O519" s="28"/>
      <c r="P519" s="28"/>
      <c r="Q519" s="28"/>
      <c r="R519" s="28"/>
      <c r="S519" s="28"/>
      <c r="T519" s="28"/>
    </row>
    <row r="520" spans="1:20" x14ac:dyDescent="0.2">
      <c r="A520" s="2">
        <v>519</v>
      </c>
      <c r="B520" s="24" t="s">
        <v>3173</v>
      </c>
      <c r="C520" s="2">
        <v>52</v>
      </c>
      <c r="D520" s="37">
        <f t="shared" si="42"/>
        <v>0.98690453596507877</v>
      </c>
      <c r="E520" s="29"/>
      <c r="F520" s="2">
        <v>519</v>
      </c>
      <c r="G520" s="3" t="s">
        <v>1957</v>
      </c>
      <c r="H520" s="2">
        <v>64</v>
      </c>
      <c r="I520" s="37">
        <f t="shared" si="43"/>
        <v>1.3605442176870748</v>
      </c>
      <c r="J520" s="28"/>
      <c r="K520" s="2">
        <v>519</v>
      </c>
      <c r="L520" s="3" t="s">
        <v>126</v>
      </c>
      <c r="M520" s="2">
        <v>28</v>
      </c>
      <c r="N520" s="37">
        <f t="shared" si="44"/>
        <v>0.546875</v>
      </c>
      <c r="O520" s="28"/>
      <c r="P520" s="28"/>
      <c r="Q520" s="28"/>
      <c r="R520" s="28"/>
      <c r="S520" s="28"/>
      <c r="T520" s="28"/>
    </row>
    <row r="521" spans="1:20" x14ac:dyDescent="0.2">
      <c r="A521" s="2">
        <v>520</v>
      </c>
      <c r="B521" s="24" t="s">
        <v>2928</v>
      </c>
      <c r="C521" s="2">
        <v>52</v>
      </c>
      <c r="D521" s="37">
        <f t="shared" si="42"/>
        <v>0.98690453596507877</v>
      </c>
      <c r="E521" s="29"/>
      <c r="F521" s="2">
        <v>520</v>
      </c>
      <c r="G521" s="3" t="s">
        <v>1124</v>
      </c>
      <c r="H521" s="2">
        <v>64</v>
      </c>
      <c r="I521" s="37">
        <f t="shared" si="43"/>
        <v>1.3605442176870748</v>
      </c>
      <c r="J521" s="28"/>
      <c r="K521" s="2">
        <v>520</v>
      </c>
      <c r="L521" s="3" t="s">
        <v>1061</v>
      </c>
      <c r="M521" s="2">
        <v>28</v>
      </c>
      <c r="N521" s="37">
        <f t="shared" si="44"/>
        <v>0.546875</v>
      </c>
      <c r="O521" s="28"/>
      <c r="P521" s="28"/>
      <c r="Q521" s="28"/>
      <c r="R521" s="28"/>
      <c r="S521" s="28"/>
      <c r="T521" s="28"/>
    </row>
    <row r="522" spans="1:20" x14ac:dyDescent="0.2">
      <c r="A522" s="2">
        <v>521</v>
      </c>
      <c r="B522" s="24" t="s">
        <v>3622</v>
      </c>
      <c r="C522" s="2">
        <v>51</v>
      </c>
      <c r="D522" s="37">
        <f t="shared" si="42"/>
        <v>0.96792560258113503</v>
      </c>
      <c r="E522" s="29"/>
      <c r="F522" s="2">
        <v>521</v>
      </c>
      <c r="G522" s="3" t="s">
        <v>2727</v>
      </c>
      <c r="H522" s="2">
        <v>64</v>
      </c>
      <c r="I522" s="37">
        <f t="shared" si="43"/>
        <v>1.3605442176870748</v>
      </c>
      <c r="J522" s="28"/>
      <c r="K522" s="2">
        <v>521</v>
      </c>
      <c r="L522" s="3" t="s">
        <v>715</v>
      </c>
      <c r="M522" s="2">
        <v>28</v>
      </c>
      <c r="N522" s="37">
        <f t="shared" si="44"/>
        <v>0.546875</v>
      </c>
      <c r="O522" s="28"/>
      <c r="P522" s="28"/>
      <c r="Q522" s="28"/>
      <c r="R522" s="28"/>
      <c r="S522" s="28"/>
      <c r="T522" s="28"/>
    </row>
    <row r="523" spans="1:20" x14ac:dyDescent="0.2">
      <c r="A523" s="2">
        <v>522</v>
      </c>
      <c r="B523" s="24" t="s">
        <v>2779</v>
      </c>
      <c r="C523" s="2">
        <v>50</v>
      </c>
      <c r="D523" s="37">
        <f t="shared" si="42"/>
        <v>0.94894666919719117</v>
      </c>
      <c r="E523" s="29"/>
      <c r="F523" s="2">
        <v>522</v>
      </c>
      <c r="G523" s="3" t="s">
        <v>1629</v>
      </c>
      <c r="H523" s="2">
        <v>63</v>
      </c>
      <c r="I523" s="37">
        <f t="shared" si="43"/>
        <v>1.3392857142857142</v>
      </c>
      <c r="J523" s="28"/>
      <c r="K523" s="2">
        <v>522</v>
      </c>
      <c r="L523" s="3" t="s">
        <v>378</v>
      </c>
      <c r="M523" s="2">
        <v>27</v>
      </c>
      <c r="N523" s="37">
        <f t="shared" si="44"/>
        <v>0.52734375</v>
      </c>
      <c r="O523" s="28"/>
      <c r="P523" s="28"/>
      <c r="Q523" s="28"/>
      <c r="R523" s="28"/>
      <c r="S523" s="28"/>
      <c r="T523" s="28"/>
    </row>
    <row r="524" spans="1:20" x14ac:dyDescent="0.2">
      <c r="A524" s="2">
        <v>523</v>
      </c>
      <c r="B524" s="24" t="s">
        <v>3701</v>
      </c>
      <c r="C524" s="2">
        <v>49</v>
      </c>
      <c r="D524" s="37">
        <f t="shared" si="42"/>
        <v>0.92996773581324732</v>
      </c>
      <c r="E524" s="29"/>
      <c r="F524" s="2">
        <v>523</v>
      </c>
      <c r="G524" s="3" t="s">
        <v>1805</v>
      </c>
      <c r="H524" s="2">
        <v>63</v>
      </c>
      <c r="I524" s="37">
        <f t="shared" si="43"/>
        <v>1.3392857142857142</v>
      </c>
      <c r="J524" s="28"/>
      <c r="K524" s="2">
        <v>523</v>
      </c>
      <c r="L524" s="3" t="s">
        <v>1065</v>
      </c>
      <c r="M524" s="2">
        <v>27</v>
      </c>
      <c r="N524" s="37">
        <f t="shared" si="44"/>
        <v>0.52734375</v>
      </c>
      <c r="O524" s="28"/>
      <c r="P524" s="28"/>
      <c r="Q524" s="28"/>
      <c r="R524" s="28"/>
      <c r="S524" s="28"/>
      <c r="T524" s="28"/>
    </row>
    <row r="525" spans="1:20" x14ac:dyDescent="0.2">
      <c r="A525" s="2">
        <v>524</v>
      </c>
      <c r="B525" s="24" t="s">
        <v>3456</v>
      </c>
      <c r="C525" s="2">
        <v>49</v>
      </c>
      <c r="D525" s="37">
        <f t="shared" si="42"/>
        <v>0.92996773581324732</v>
      </c>
      <c r="E525" s="29"/>
      <c r="F525" s="2">
        <v>524</v>
      </c>
      <c r="G525" s="3" t="s">
        <v>476</v>
      </c>
      <c r="H525" s="2">
        <v>63</v>
      </c>
      <c r="I525" s="37">
        <f t="shared" si="43"/>
        <v>1.3392857142857142</v>
      </c>
      <c r="J525" s="28"/>
      <c r="K525" s="2">
        <v>524</v>
      </c>
      <c r="L525" s="3" t="s">
        <v>847</v>
      </c>
      <c r="M525" s="2">
        <v>26</v>
      </c>
      <c r="N525" s="37">
        <f t="shared" si="44"/>
        <v>0.5078125</v>
      </c>
      <c r="O525" s="28"/>
      <c r="P525" s="28"/>
      <c r="Q525" s="28"/>
      <c r="R525" s="28"/>
      <c r="S525" s="28"/>
      <c r="T525" s="28"/>
    </row>
    <row r="526" spans="1:20" x14ac:dyDescent="0.2">
      <c r="A526" s="2">
        <v>525</v>
      </c>
      <c r="B526" s="24" t="s">
        <v>2995</v>
      </c>
      <c r="C526" s="2">
        <v>48</v>
      </c>
      <c r="D526" s="37">
        <f t="shared" si="42"/>
        <v>0.91098880242930347</v>
      </c>
      <c r="E526" s="29"/>
      <c r="F526" s="2">
        <v>525</v>
      </c>
      <c r="G526" s="3" t="s">
        <v>1755</v>
      </c>
      <c r="H526" s="2">
        <v>63</v>
      </c>
      <c r="I526" s="37">
        <f t="shared" si="43"/>
        <v>1.3392857142857142</v>
      </c>
      <c r="J526" s="28"/>
      <c r="K526" s="2">
        <v>525</v>
      </c>
      <c r="L526" s="3" t="s">
        <v>1174</v>
      </c>
      <c r="M526" s="2">
        <v>25</v>
      </c>
      <c r="N526" s="37">
        <f t="shared" si="44"/>
        <v>0.48828125</v>
      </c>
      <c r="O526" s="28"/>
      <c r="P526" s="28"/>
      <c r="Q526" s="28"/>
      <c r="R526" s="28"/>
      <c r="S526" s="28"/>
      <c r="T526" s="28"/>
    </row>
    <row r="527" spans="1:20" x14ac:dyDescent="0.2">
      <c r="A527" s="2">
        <v>526</v>
      </c>
      <c r="B527" s="3" t="s">
        <v>1677</v>
      </c>
      <c r="C527" s="2">
        <v>48</v>
      </c>
      <c r="D527" s="37">
        <f t="shared" si="42"/>
        <v>0.91098880242930347</v>
      </c>
      <c r="E527" s="29"/>
      <c r="F527" s="2">
        <v>526</v>
      </c>
      <c r="G527" s="3" t="s">
        <v>679</v>
      </c>
      <c r="H527" s="2">
        <v>62</v>
      </c>
      <c r="I527" s="37">
        <f t="shared" si="43"/>
        <v>1.3180272108843538</v>
      </c>
      <c r="J527" s="28"/>
      <c r="K527" s="2">
        <v>526</v>
      </c>
      <c r="L527" s="3" t="s">
        <v>1650</v>
      </c>
      <c r="M527" s="2">
        <v>24</v>
      </c>
      <c r="N527" s="37">
        <f t="shared" si="44"/>
        <v>0.46875</v>
      </c>
      <c r="O527" s="28"/>
      <c r="P527" s="28"/>
      <c r="Q527" s="28"/>
      <c r="R527" s="28"/>
      <c r="S527" s="28"/>
      <c r="T527" s="28"/>
    </row>
    <row r="528" spans="1:20" x14ac:dyDescent="0.2">
      <c r="A528" s="2">
        <v>527</v>
      </c>
      <c r="B528" s="24" t="s">
        <v>2897</v>
      </c>
      <c r="C528" s="2">
        <v>48</v>
      </c>
      <c r="D528" s="37">
        <f t="shared" si="42"/>
        <v>0.91098880242930347</v>
      </c>
      <c r="E528" s="29"/>
      <c r="F528" s="2">
        <v>527</v>
      </c>
      <c r="G528" s="3" t="s">
        <v>1610</v>
      </c>
      <c r="H528" s="2">
        <v>62</v>
      </c>
      <c r="I528" s="37">
        <f t="shared" si="43"/>
        <v>1.3180272108843538</v>
      </c>
      <c r="J528" s="28"/>
      <c r="K528" s="2">
        <v>527</v>
      </c>
      <c r="L528" s="3" t="s">
        <v>1398</v>
      </c>
      <c r="M528" s="2">
        <v>24</v>
      </c>
      <c r="N528" s="37">
        <f t="shared" si="44"/>
        <v>0.46875</v>
      </c>
      <c r="O528" s="28"/>
      <c r="P528" s="28"/>
      <c r="Q528" s="28"/>
      <c r="R528" s="28"/>
      <c r="S528" s="28"/>
      <c r="T528" s="28"/>
    </row>
    <row r="529" spans="1:20" x14ac:dyDescent="0.2">
      <c r="A529" s="2">
        <v>528</v>
      </c>
      <c r="B529" s="24" t="s">
        <v>3111</v>
      </c>
      <c r="C529" s="2">
        <v>48</v>
      </c>
      <c r="D529" s="37">
        <f t="shared" si="42"/>
        <v>0.91098880242930347</v>
      </c>
      <c r="E529" s="29"/>
      <c r="F529" s="2">
        <v>528</v>
      </c>
      <c r="G529" s="3" t="s">
        <v>564</v>
      </c>
      <c r="H529" s="2">
        <v>61</v>
      </c>
      <c r="I529" s="37">
        <f t="shared" si="43"/>
        <v>1.2967687074829932</v>
      </c>
      <c r="J529" s="28"/>
      <c r="K529" s="2">
        <v>528</v>
      </c>
      <c r="L529" s="3" t="s">
        <v>922</v>
      </c>
      <c r="M529" s="2">
        <v>23</v>
      </c>
      <c r="N529" s="37">
        <f t="shared" si="44"/>
        <v>0.44921874999999994</v>
      </c>
      <c r="O529" s="28"/>
      <c r="P529" s="28"/>
      <c r="Q529" s="28"/>
      <c r="R529" s="28"/>
      <c r="S529" s="28"/>
      <c r="T529" s="28"/>
    </row>
    <row r="530" spans="1:20" x14ac:dyDescent="0.2">
      <c r="A530" s="2">
        <v>529</v>
      </c>
      <c r="B530" s="3" t="s">
        <v>2541</v>
      </c>
      <c r="C530" s="2">
        <v>48</v>
      </c>
      <c r="D530" s="37">
        <f t="shared" si="42"/>
        <v>0.91098880242930347</v>
      </c>
      <c r="E530" s="29"/>
      <c r="F530" s="2">
        <v>529</v>
      </c>
      <c r="G530" s="3" t="s">
        <v>2724</v>
      </c>
      <c r="H530" s="2">
        <v>61</v>
      </c>
      <c r="I530" s="37">
        <f t="shared" si="43"/>
        <v>1.2967687074829932</v>
      </c>
      <c r="J530" s="28"/>
      <c r="K530" s="2">
        <v>529</v>
      </c>
      <c r="L530" s="3" t="s">
        <v>623</v>
      </c>
      <c r="M530" s="2">
        <v>23</v>
      </c>
      <c r="N530" s="37">
        <f t="shared" si="44"/>
        <v>0.44921874999999994</v>
      </c>
      <c r="O530" s="28"/>
      <c r="P530" s="28"/>
      <c r="Q530" s="28"/>
      <c r="R530" s="28"/>
      <c r="S530" s="28"/>
      <c r="T530" s="28"/>
    </row>
    <row r="531" spans="1:20" x14ac:dyDescent="0.2">
      <c r="A531" s="2">
        <v>530</v>
      </c>
      <c r="B531" s="3" t="s">
        <v>1044</v>
      </c>
      <c r="C531" s="2">
        <v>47</v>
      </c>
      <c r="D531" s="37">
        <f t="shared" si="42"/>
        <v>0.89200986904535973</v>
      </c>
      <c r="E531" s="29"/>
      <c r="F531" s="2">
        <v>530</v>
      </c>
      <c r="G531" s="3" t="s">
        <v>1756</v>
      </c>
      <c r="H531" s="2">
        <v>61</v>
      </c>
      <c r="I531" s="37">
        <f t="shared" si="43"/>
        <v>1.2967687074829932</v>
      </c>
      <c r="J531" s="28"/>
      <c r="K531" s="2">
        <v>530</v>
      </c>
      <c r="L531" s="3" t="s">
        <v>946</v>
      </c>
      <c r="M531" s="2">
        <v>23</v>
      </c>
      <c r="N531" s="37">
        <f t="shared" si="44"/>
        <v>0.44921874999999994</v>
      </c>
      <c r="O531" s="28"/>
      <c r="P531" s="28"/>
      <c r="Q531" s="28"/>
      <c r="R531" s="28"/>
      <c r="S531" s="28"/>
      <c r="T531" s="28"/>
    </row>
    <row r="532" spans="1:20" x14ac:dyDescent="0.2">
      <c r="A532" s="2">
        <v>531</v>
      </c>
      <c r="B532" s="24" t="s">
        <v>3008</v>
      </c>
      <c r="C532" s="2">
        <v>47</v>
      </c>
      <c r="D532" s="37">
        <f t="shared" si="42"/>
        <v>0.89200986904535973</v>
      </c>
      <c r="E532" s="29"/>
      <c r="F532" s="2">
        <v>531</v>
      </c>
      <c r="G532" s="3" t="s">
        <v>1806</v>
      </c>
      <c r="H532" s="2">
        <v>61</v>
      </c>
      <c r="I532" s="37">
        <f t="shared" si="43"/>
        <v>1.2967687074829932</v>
      </c>
      <c r="J532" s="28"/>
      <c r="K532" s="2">
        <v>531</v>
      </c>
      <c r="L532" s="3" t="s">
        <v>711</v>
      </c>
      <c r="M532" s="2">
        <v>21</v>
      </c>
      <c r="N532" s="37">
        <f t="shared" si="44"/>
        <v>0.41015625</v>
      </c>
      <c r="O532" s="28"/>
      <c r="P532" s="28"/>
      <c r="Q532" s="28"/>
      <c r="R532" s="28"/>
      <c r="S532" s="28"/>
      <c r="T532" s="28"/>
    </row>
    <row r="533" spans="1:20" x14ac:dyDescent="0.2">
      <c r="A533" s="2">
        <v>532</v>
      </c>
      <c r="B533" s="3" t="s">
        <v>1283</v>
      </c>
      <c r="C533" s="2">
        <v>47</v>
      </c>
      <c r="D533" s="37">
        <f t="shared" si="42"/>
        <v>0.89200986904535973</v>
      </c>
      <c r="E533" s="29"/>
      <c r="F533" s="2">
        <v>532</v>
      </c>
      <c r="G533" s="3" t="s">
        <v>1400</v>
      </c>
      <c r="H533" s="2">
        <v>60</v>
      </c>
      <c r="I533" s="37">
        <f t="shared" si="43"/>
        <v>1.2755102040816326</v>
      </c>
      <c r="J533" s="28"/>
      <c r="K533" s="2">
        <v>532</v>
      </c>
      <c r="L533" s="3" t="s">
        <v>900</v>
      </c>
      <c r="M533" s="2">
        <v>20</v>
      </c>
      <c r="N533" s="37">
        <f t="shared" si="44"/>
        <v>0.390625</v>
      </c>
      <c r="O533" s="28"/>
      <c r="P533" s="28"/>
      <c r="Q533" s="28"/>
      <c r="R533" s="28"/>
      <c r="S533" s="28"/>
      <c r="T533" s="28"/>
    </row>
    <row r="534" spans="1:20" x14ac:dyDescent="0.2">
      <c r="A534" s="30">
        <v>533</v>
      </c>
      <c r="B534" s="24" t="s">
        <v>3460</v>
      </c>
      <c r="C534" s="2">
        <v>46</v>
      </c>
      <c r="D534" s="37">
        <f t="shared" si="42"/>
        <v>0.87303093566141587</v>
      </c>
      <c r="E534" s="29"/>
      <c r="F534" s="2">
        <v>533</v>
      </c>
      <c r="G534" s="3" t="s">
        <v>1680</v>
      </c>
      <c r="H534" s="2">
        <v>60</v>
      </c>
      <c r="I534" s="37">
        <f t="shared" si="43"/>
        <v>1.2755102040816326</v>
      </c>
      <c r="J534" s="28"/>
      <c r="K534" s="2">
        <v>533</v>
      </c>
      <c r="L534" s="3" t="s">
        <v>1064</v>
      </c>
      <c r="M534" s="2">
        <v>20</v>
      </c>
      <c r="N534" s="37">
        <f t="shared" si="44"/>
        <v>0.390625</v>
      </c>
      <c r="O534" s="28"/>
      <c r="P534" s="28"/>
      <c r="Q534" s="28"/>
      <c r="R534" s="28"/>
      <c r="S534" s="28"/>
      <c r="T534" s="28"/>
    </row>
    <row r="535" spans="1:20" x14ac:dyDescent="0.2">
      <c r="A535" s="2">
        <v>534</v>
      </c>
      <c r="B535" s="24" t="s">
        <v>2871</v>
      </c>
      <c r="C535" s="2">
        <v>46</v>
      </c>
      <c r="D535" s="37">
        <f t="shared" si="42"/>
        <v>0.87303093566141587</v>
      </c>
      <c r="E535" s="29"/>
      <c r="F535" s="2">
        <v>534</v>
      </c>
      <c r="G535" s="3" t="s">
        <v>1917</v>
      </c>
      <c r="H535" s="2">
        <v>60</v>
      </c>
      <c r="I535" s="37">
        <f t="shared" si="43"/>
        <v>1.2755102040816326</v>
      </c>
      <c r="J535" s="28"/>
      <c r="K535" s="2">
        <v>534</v>
      </c>
      <c r="L535" s="3" t="s">
        <v>2510</v>
      </c>
      <c r="M535" s="2">
        <v>19</v>
      </c>
      <c r="N535" s="37">
        <f t="shared" si="44"/>
        <v>0.37109375</v>
      </c>
      <c r="O535" s="28"/>
      <c r="P535" s="28"/>
      <c r="Q535" s="28"/>
      <c r="R535" s="28"/>
      <c r="S535" s="28"/>
      <c r="T535" s="28"/>
    </row>
    <row r="536" spans="1:20" x14ac:dyDescent="0.2">
      <c r="A536" s="2">
        <v>535</v>
      </c>
      <c r="B536" s="24" t="s">
        <v>3340</v>
      </c>
      <c r="C536" s="2">
        <v>46</v>
      </c>
      <c r="D536" s="37">
        <f t="shared" si="42"/>
        <v>0.87303093566141587</v>
      </c>
      <c r="E536" s="29"/>
      <c r="F536" s="2">
        <v>535</v>
      </c>
      <c r="G536" s="3" t="s">
        <v>1826</v>
      </c>
      <c r="H536" s="2">
        <v>60</v>
      </c>
      <c r="I536" s="37">
        <f t="shared" si="43"/>
        <v>1.2755102040816326</v>
      </c>
      <c r="J536" s="28"/>
      <c r="K536" s="2">
        <v>535</v>
      </c>
      <c r="L536" s="3" t="s">
        <v>1126</v>
      </c>
      <c r="M536" s="2">
        <v>18</v>
      </c>
      <c r="N536" s="37">
        <f t="shared" si="44"/>
        <v>0.3515625</v>
      </c>
      <c r="O536" s="28"/>
      <c r="P536" s="28"/>
      <c r="Q536" s="28"/>
      <c r="R536" s="28"/>
      <c r="S536" s="28"/>
      <c r="T536" s="28"/>
    </row>
    <row r="537" spans="1:20" x14ac:dyDescent="0.2">
      <c r="A537" s="2">
        <v>536</v>
      </c>
      <c r="B537" s="9" t="s">
        <v>3579</v>
      </c>
      <c r="C537" s="2">
        <v>46</v>
      </c>
      <c r="D537" s="37">
        <f t="shared" si="42"/>
        <v>0.87303093566141587</v>
      </c>
      <c r="E537" s="29"/>
      <c r="F537" s="2">
        <v>536</v>
      </c>
      <c r="G537" s="3" t="s">
        <v>767</v>
      </c>
      <c r="H537" s="2">
        <v>60</v>
      </c>
      <c r="I537" s="37">
        <f t="shared" si="43"/>
        <v>1.2755102040816326</v>
      </c>
      <c r="J537" s="28"/>
      <c r="K537" s="2">
        <v>536</v>
      </c>
      <c r="L537" s="3" t="s">
        <v>294</v>
      </c>
      <c r="M537" s="2">
        <v>17</v>
      </c>
      <c r="N537" s="37">
        <f t="shared" si="44"/>
        <v>0.33203125</v>
      </c>
      <c r="O537" s="28"/>
      <c r="P537" s="28"/>
      <c r="Q537" s="28"/>
      <c r="R537" s="28"/>
      <c r="S537" s="28"/>
      <c r="T537" s="28"/>
    </row>
    <row r="538" spans="1:20" x14ac:dyDescent="0.2">
      <c r="A538" s="2">
        <v>537</v>
      </c>
      <c r="B538" s="24" t="s">
        <v>3249</v>
      </c>
      <c r="C538" s="2">
        <v>46</v>
      </c>
      <c r="D538" s="37">
        <f t="shared" si="42"/>
        <v>0.87303093566141587</v>
      </c>
      <c r="E538" s="29"/>
      <c r="F538" s="2">
        <v>537</v>
      </c>
      <c r="G538" s="3" t="s">
        <v>1171</v>
      </c>
      <c r="H538" s="2">
        <v>59</v>
      </c>
      <c r="I538" s="37">
        <f t="shared" si="43"/>
        <v>1.254251700680272</v>
      </c>
      <c r="J538" s="28"/>
      <c r="K538" s="2">
        <v>537</v>
      </c>
      <c r="L538" s="3" t="s">
        <v>1142</v>
      </c>
      <c r="M538" s="2">
        <v>17</v>
      </c>
      <c r="N538" s="37">
        <f t="shared" si="44"/>
        <v>0.33203125</v>
      </c>
      <c r="O538" s="28"/>
      <c r="P538" s="28"/>
      <c r="Q538" s="28"/>
      <c r="R538" s="28"/>
      <c r="S538" s="28"/>
      <c r="T538" s="28"/>
    </row>
    <row r="539" spans="1:20" x14ac:dyDescent="0.2">
      <c r="A539" s="2">
        <v>538</v>
      </c>
      <c r="B539" s="24" t="s">
        <v>3526</v>
      </c>
      <c r="C539" s="2">
        <v>45</v>
      </c>
      <c r="D539" s="37">
        <f t="shared" si="42"/>
        <v>0.85405200227747202</v>
      </c>
      <c r="E539" s="29"/>
      <c r="F539" s="2">
        <v>538</v>
      </c>
      <c r="G539" s="3" t="s">
        <v>1447</v>
      </c>
      <c r="H539" s="2">
        <v>58</v>
      </c>
      <c r="I539" s="37">
        <f t="shared" si="43"/>
        <v>1.2329931972789114</v>
      </c>
      <c r="J539" s="28"/>
      <c r="K539" s="2">
        <v>538</v>
      </c>
      <c r="L539" s="3" t="s">
        <v>1162</v>
      </c>
      <c r="M539" s="2">
        <v>17</v>
      </c>
      <c r="N539" s="37">
        <f t="shared" si="44"/>
        <v>0.33203125</v>
      </c>
      <c r="O539" s="28"/>
      <c r="P539" s="28"/>
      <c r="Q539" s="28"/>
      <c r="R539" s="28"/>
      <c r="S539" s="28"/>
      <c r="T539" s="28"/>
    </row>
    <row r="540" spans="1:20" x14ac:dyDescent="0.2">
      <c r="A540" s="2">
        <v>539</v>
      </c>
      <c r="B540" s="24" t="s">
        <v>3267</v>
      </c>
      <c r="C540" s="2">
        <v>45</v>
      </c>
      <c r="D540" s="37">
        <f t="shared" si="42"/>
        <v>0.85405200227747202</v>
      </c>
      <c r="E540" s="29"/>
      <c r="F540" s="2">
        <v>539</v>
      </c>
      <c r="G540" s="3" t="s">
        <v>2344</v>
      </c>
      <c r="H540" s="2">
        <v>58</v>
      </c>
      <c r="I540" s="37">
        <f t="shared" si="43"/>
        <v>1.2329931972789114</v>
      </c>
      <c r="J540" s="28"/>
      <c r="K540" s="2">
        <v>539</v>
      </c>
      <c r="L540" s="3" t="s">
        <v>756</v>
      </c>
      <c r="M540" s="2">
        <v>17</v>
      </c>
      <c r="N540" s="37">
        <f t="shared" si="44"/>
        <v>0.33203125</v>
      </c>
      <c r="O540" s="28"/>
      <c r="P540" s="28"/>
      <c r="Q540" s="28"/>
      <c r="R540" s="28"/>
      <c r="S540" s="28"/>
      <c r="T540" s="28"/>
    </row>
    <row r="541" spans="1:20" x14ac:dyDescent="0.2">
      <c r="A541" s="2">
        <v>540</v>
      </c>
      <c r="B541" s="24" t="s">
        <v>3516</v>
      </c>
      <c r="C541" s="2">
        <v>43</v>
      </c>
      <c r="D541" s="37">
        <f t="shared" si="42"/>
        <v>0.81609413550958443</v>
      </c>
      <c r="E541" s="29"/>
      <c r="F541" s="2">
        <v>540</v>
      </c>
      <c r="G541" s="3" t="s">
        <v>1030</v>
      </c>
      <c r="H541" s="2">
        <v>57</v>
      </c>
      <c r="I541" s="37">
        <f t="shared" si="43"/>
        <v>1.2117346938775511</v>
      </c>
      <c r="J541" s="28"/>
      <c r="K541" s="2">
        <v>540</v>
      </c>
      <c r="L541" s="3" t="s">
        <v>1695</v>
      </c>
      <c r="M541" s="2">
        <v>16</v>
      </c>
      <c r="N541" s="37">
        <f t="shared" si="44"/>
        <v>0.3125</v>
      </c>
      <c r="O541" s="28"/>
      <c r="P541" s="28"/>
      <c r="Q541" s="28"/>
      <c r="R541" s="28"/>
      <c r="S541" s="28"/>
      <c r="T541" s="28"/>
    </row>
    <row r="542" spans="1:20" x14ac:dyDescent="0.2">
      <c r="A542" s="2">
        <v>541</v>
      </c>
      <c r="B542" s="24" t="s">
        <v>3399</v>
      </c>
      <c r="C542" s="2">
        <v>43</v>
      </c>
      <c r="D542" s="37">
        <f t="shared" si="42"/>
        <v>0.81609413550958443</v>
      </c>
      <c r="E542" s="29"/>
      <c r="F542" s="2">
        <v>541</v>
      </c>
      <c r="G542" s="3" t="s">
        <v>1650</v>
      </c>
      <c r="H542" s="2">
        <v>56</v>
      </c>
      <c r="I542" s="37">
        <f t="shared" si="43"/>
        <v>1.1904761904761905</v>
      </c>
      <c r="J542" s="28"/>
      <c r="K542" s="2">
        <v>541</v>
      </c>
      <c r="L542" s="3" t="s">
        <v>201</v>
      </c>
      <c r="M542" s="2">
        <v>16</v>
      </c>
      <c r="N542" s="37">
        <f t="shared" si="44"/>
        <v>0.3125</v>
      </c>
      <c r="O542" s="28"/>
      <c r="P542" s="28"/>
      <c r="Q542" s="28"/>
      <c r="R542" s="28"/>
      <c r="S542" s="28"/>
      <c r="T542" s="28"/>
    </row>
    <row r="543" spans="1:20" x14ac:dyDescent="0.2">
      <c r="A543" s="2">
        <v>542</v>
      </c>
      <c r="B543" s="3" t="s">
        <v>331</v>
      </c>
      <c r="C543" s="2">
        <v>43</v>
      </c>
      <c r="D543" s="37">
        <f t="shared" si="42"/>
        <v>0.81609413550958443</v>
      </c>
      <c r="E543" s="29"/>
      <c r="F543" s="2">
        <v>542</v>
      </c>
      <c r="G543" s="3" t="s">
        <v>813</v>
      </c>
      <c r="H543" s="2">
        <v>55</v>
      </c>
      <c r="I543" s="37">
        <f t="shared" si="43"/>
        <v>1.1692176870748301</v>
      </c>
      <c r="J543" s="28"/>
      <c r="K543" s="2">
        <v>542</v>
      </c>
      <c r="L543" s="3" t="s">
        <v>1102</v>
      </c>
      <c r="M543" s="2">
        <v>16</v>
      </c>
      <c r="N543" s="37">
        <f t="shared" si="44"/>
        <v>0.3125</v>
      </c>
      <c r="O543" s="28"/>
      <c r="P543" s="28"/>
      <c r="Q543" s="28"/>
      <c r="R543" s="28"/>
      <c r="S543" s="28"/>
      <c r="T543" s="28"/>
    </row>
    <row r="544" spans="1:20" x14ac:dyDescent="0.2">
      <c r="A544" s="2">
        <v>543</v>
      </c>
      <c r="B544" s="9" t="s">
        <v>3567</v>
      </c>
      <c r="C544" s="2">
        <v>43</v>
      </c>
      <c r="D544" s="37">
        <f t="shared" si="42"/>
        <v>0.81609413550958443</v>
      </c>
      <c r="E544" s="29"/>
      <c r="F544" s="2">
        <v>543</v>
      </c>
      <c r="G544" s="3" t="s">
        <v>67</v>
      </c>
      <c r="H544" s="2">
        <v>55</v>
      </c>
      <c r="I544" s="37">
        <f t="shared" si="43"/>
        <v>1.1692176870748301</v>
      </c>
      <c r="J544" s="28"/>
      <c r="K544" s="2">
        <v>543</v>
      </c>
      <c r="L544" s="3" t="s">
        <v>947</v>
      </c>
      <c r="M544" s="2">
        <v>16</v>
      </c>
      <c r="N544" s="37">
        <f t="shared" si="44"/>
        <v>0.3125</v>
      </c>
      <c r="O544" s="28"/>
      <c r="P544" s="28"/>
      <c r="Q544" s="28"/>
      <c r="R544" s="28"/>
      <c r="S544" s="28"/>
      <c r="T544" s="28"/>
    </row>
    <row r="545" spans="1:20" x14ac:dyDescent="0.2">
      <c r="A545" s="2">
        <v>544</v>
      </c>
      <c r="B545" s="24" t="s">
        <v>3465</v>
      </c>
      <c r="C545" s="2">
        <v>42</v>
      </c>
      <c r="D545" s="37">
        <f t="shared" si="42"/>
        <v>0.79711520212564058</v>
      </c>
      <c r="E545" s="29"/>
      <c r="F545" s="2">
        <v>544</v>
      </c>
      <c r="G545" s="3" t="s">
        <v>989</v>
      </c>
      <c r="H545" s="2">
        <v>55</v>
      </c>
      <c r="I545" s="37">
        <f t="shared" si="43"/>
        <v>1.1692176870748301</v>
      </c>
      <c r="J545" s="28"/>
      <c r="K545" s="2">
        <v>544</v>
      </c>
      <c r="L545" s="3" t="s">
        <v>1673</v>
      </c>
      <c r="M545" s="2">
        <v>16</v>
      </c>
      <c r="N545" s="37">
        <f t="shared" si="44"/>
        <v>0.3125</v>
      </c>
      <c r="O545" s="28"/>
      <c r="P545" s="28"/>
      <c r="Q545" s="28"/>
      <c r="R545" s="28"/>
      <c r="S545" s="28"/>
      <c r="T545" s="28"/>
    </row>
    <row r="546" spans="1:20" x14ac:dyDescent="0.2">
      <c r="A546" s="2">
        <v>545</v>
      </c>
      <c r="B546" s="3" t="s">
        <v>807</v>
      </c>
      <c r="C546" s="2">
        <v>42</v>
      </c>
      <c r="D546" s="37">
        <f t="shared" si="42"/>
        <v>0.79711520212564058</v>
      </c>
      <c r="E546" s="29"/>
      <c r="F546" s="2">
        <v>545</v>
      </c>
      <c r="G546" s="3" t="s">
        <v>555</v>
      </c>
      <c r="H546" s="2">
        <v>54</v>
      </c>
      <c r="I546" s="37">
        <f t="shared" si="43"/>
        <v>1.1479591836734695</v>
      </c>
      <c r="J546" s="28"/>
      <c r="K546" s="2">
        <v>545</v>
      </c>
      <c r="L546" s="3" t="s">
        <v>1003</v>
      </c>
      <c r="M546" s="2">
        <v>16</v>
      </c>
      <c r="N546" s="37">
        <f t="shared" si="44"/>
        <v>0.3125</v>
      </c>
      <c r="O546" s="28"/>
      <c r="P546" s="28"/>
      <c r="Q546" s="28"/>
      <c r="R546" s="28"/>
      <c r="S546" s="28"/>
      <c r="T546" s="28"/>
    </row>
    <row r="547" spans="1:20" x14ac:dyDescent="0.2">
      <c r="A547" s="2">
        <v>546</v>
      </c>
      <c r="B547" s="3" t="s">
        <v>1049</v>
      </c>
      <c r="C547" s="2">
        <v>42</v>
      </c>
      <c r="D547" s="37">
        <f t="shared" si="42"/>
        <v>0.79711520212564058</v>
      </c>
      <c r="E547" s="29"/>
      <c r="F547" s="2">
        <v>546</v>
      </c>
      <c r="G547" s="3" t="s">
        <v>765</v>
      </c>
      <c r="H547" s="2">
        <v>54</v>
      </c>
      <c r="I547" s="37">
        <f t="shared" si="43"/>
        <v>1.1479591836734695</v>
      </c>
      <c r="J547" s="28"/>
      <c r="K547" s="2">
        <v>546</v>
      </c>
      <c r="L547" s="3" t="s">
        <v>1066</v>
      </c>
      <c r="M547" s="2">
        <v>15</v>
      </c>
      <c r="N547" s="37">
        <f t="shared" si="44"/>
        <v>0.29296875</v>
      </c>
      <c r="O547" s="28"/>
      <c r="P547" s="28"/>
      <c r="Q547" s="28"/>
      <c r="R547" s="28"/>
      <c r="S547" s="28"/>
      <c r="T547" s="28"/>
    </row>
    <row r="548" spans="1:20" x14ac:dyDescent="0.2">
      <c r="A548" s="2">
        <v>547</v>
      </c>
      <c r="B548" s="24" t="s">
        <v>1486</v>
      </c>
      <c r="C548" s="2">
        <v>41</v>
      </c>
      <c r="D548" s="37">
        <f t="shared" si="42"/>
        <v>0.77813626874169672</v>
      </c>
      <c r="E548" s="29"/>
      <c r="F548" s="2">
        <v>547</v>
      </c>
      <c r="G548" s="3" t="s">
        <v>1807</v>
      </c>
      <c r="H548" s="2">
        <v>54</v>
      </c>
      <c r="I548" s="37">
        <f t="shared" si="43"/>
        <v>1.1479591836734695</v>
      </c>
      <c r="J548" s="28"/>
      <c r="K548" s="2">
        <v>547</v>
      </c>
      <c r="L548" s="3" t="s">
        <v>832</v>
      </c>
      <c r="M548" s="2">
        <v>15</v>
      </c>
      <c r="N548" s="37">
        <f t="shared" si="44"/>
        <v>0.29296875</v>
      </c>
      <c r="O548" s="28"/>
      <c r="P548" s="28"/>
      <c r="Q548" s="28"/>
      <c r="R548" s="28"/>
      <c r="S548" s="28"/>
      <c r="T548" s="28"/>
    </row>
    <row r="549" spans="1:20" x14ac:dyDescent="0.2">
      <c r="A549" s="2">
        <v>548</v>
      </c>
      <c r="B549" s="24" t="s">
        <v>3645</v>
      </c>
      <c r="C549" s="2">
        <v>41</v>
      </c>
      <c r="D549" s="37">
        <f t="shared" si="42"/>
        <v>0.77813626874169672</v>
      </c>
      <c r="E549" s="29"/>
      <c r="F549" s="2">
        <v>548</v>
      </c>
      <c r="G549" s="3" t="s">
        <v>2644</v>
      </c>
      <c r="H549" s="2">
        <v>53</v>
      </c>
      <c r="I549" s="37">
        <f t="shared" si="43"/>
        <v>1.1267006802721089</v>
      </c>
      <c r="J549" s="28"/>
      <c r="K549" s="2">
        <v>548</v>
      </c>
      <c r="L549" s="3" t="s">
        <v>1459</v>
      </c>
      <c r="M549" s="2">
        <v>14</v>
      </c>
      <c r="N549" s="37">
        <f t="shared" si="44"/>
        <v>0.2734375</v>
      </c>
      <c r="O549" s="28"/>
      <c r="P549" s="28"/>
      <c r="Q549" s="28"/>
      <c r="R549" s="28"/>
      <c r="S549" s="28"/>
      <c r="T549" s="28"/>
    </row>
    <row r="550" spans="1:20" x14ac:dyDescent="0.2">
      <c r="A550" s="2">
        <v>549</v>
      </c>
      <c r="B550" s="24" t="s">
        <v>3405</v>
      </c>
      <c r="C550" s="2">
        <v>41</v>
      </c>
      <c r="D550" s="37">
        <f t="shared" si="42"/>
        <v>0.77813626874169672</v>
      </c>
      <c r="E550" s="29"/>
      <c r="F550" s="2">
        <v>549</v>
      </c>
      <c r="G550" s="3" t="s">
        <v>1624</v>
      </c>
      <c r="H550" s="2">
        <v>53</v>
      </c>
      <c r="I550" s="37">
        <f t="shared" si="43"/>
        <v>1.1267006802721089</v>
      </c>
      <c r="J550" s="28"/>
      <c r="K550" s="2">
        <v>549</v>
      </c>
      <c r="L550" s="3" t="s">
        <v>727</v>
      </c>
      <c r="M550" s="2">
        <v>14</v>
      </c>
      <c r="N550" s="37">
        <f t="shared" si="44"/>
        <v>0.2734375</v>
      </c>
      <c r="O550" s="28"/>
      <c r="P550" s="28"/>
      <c r="Q550" s="28"/>
      <c r="R550" s="28"/>
      <c r="S550" s="28"/>
      <c r="T550" s="28"/>
    </row>
    <row r="551" spans="1:20" x14ac:dyDescent="0.2">
      <c r="A551" s="2">
        <v>550</v>
      </c>
      <c r="B551" s="3" t="s">
        <v>2729</v>
      </c>
      <c r="C551" s="2">
        <v>40</v>
      </c>
      <c r="D551" s="37">
        <f t="shared" si="42"/>
        <v>0.75915733535775287</v>
      </c>
      <c r="E551" s="29"/>
      <c r="F551" s="2">
        <v>550</v>
      </c>
      <c r="G551" s="3" t="s">
        <v>1388</v>
      </c>
      <c r="H551" s="2">
        <v>52</v>
      </c>
      <c r="I551" s="37">
        <f t="shared" si="43"/>
        <v>1.1054421768707483</v>
      </c>
      <c r="J551" s="28"/>
      <c r="K551" s="2">
        <v>550</v>
      </c>
      <c r="L551" s="3" t="s">
        <v>1424</v>
      </c>
      <c r="M551" s="2">
        <v>13</v>
      </c>
      <c r="N551" s="37">
        <f t="shared" si="44"/>
        <v>0.25390625</v>
      </c>
      <c r="O551" s="28"/>
      <c r="P551" s="28"/>
      <c r="Q551" s="28"/>
      <c r="R551" s="28"/>
      <c r="S551" s="28"/>
      <c r="T551" s="28"/>
    </row>
    <row r="552" spans="1:20" x14ac:dyDescent="0.2">
      <c r="A552" s="2">
        <v>551</v>
      </c>
      <c r="B552" s="3" t="s">
        <v>685</v>
      </c>
      <c r="C552" s="2">
        <v>40</v>
      </c>
      <c r="D552" s="37">
        <f t="shared" si="42"/>
        <v>0.75915733535775287</v>
      </c>
      <c r="E552" s="29"/>
      <c r="F552" s="2">
        <v>551</v>
      </c>
      <c r="G552" s="3" t="s">
        <v>935</v>
      </c>
      <c r="H552" s="2">
        <v>52</v>
      </c>
      <c r="I552" s="37">
        <f t="shared" si="43"/>
        <v>1.1054421768707483</v>
      </c>
      <c r="J552" s="28"/>
      <c r="K552" s="2">
        <v>551</v>
      </c>
      <c r="L552" s="3" t="s">
        <v>1125</v>
      </c>
      <c r="M552" s="2">
        <v>13</v>
      </c>
      <c r="N552" s="37">
        <f t="shared" si="44"/>
        <v>0.25390625</v>
      </c>
      <c r="O552" s="28"/>
      <c r="P552" s="28"/>
      <c r="Q552" s="28"/>
      <c r="R552" s="28"/>
      <c r="S552" s="28"/>
      <c r="T552" s="28"/>
    </row>
    <row r="553" spans="1:20" x14ac:dyDescent="0.2">
      <c r="A553" s="30">
        <v>552</v>
      </c>
      <c r="B553" s="24" t="s">
        <v>3156</v>
      </c>
      <c r="C553" s="2">
        <v>39</v>
      </c>
      <c r="D553" s="37">
        <f t="shared" si="42"/>
        <v>0.74017840197380913</v>
      </c>
      <c r="E553" s="29"/>
      <c r="F553" s="2">
        <v>552</v>
      </c>
      <c r="G553" s="3" t="s">
        <v>2397</v>
      </c>
      <c r="H553" s="2">
        <v>52</v>
      </c>
      <c r="I553" s="37">
        <f t="shared" si="43"/>
        <v>1.1054421768707483</v>
      </c>
      <c r="J553" s="28"/>
      <c r="K553" s="2">
        <v>552</v>
      </c>
      <c r="L553" s="3" t="s">
        <v>804</v>
      </c>
      <c r="M553" s="2">
        <v>11</v>
      </c>
      <c r="N553" s="37">
        <f t="shared" si="44"/>
        <v>0.21484375000000003</v>
      </c>
      <c r="O553" s="28"/>
      <c r="P553" s="28"/>
      <c r="Q553" s="28"/>
      <c r="R553" s="28"/>
      <c r="S553" s="28"/>
      <c r="T553" s="28"/>
    </row>
    <row r="554" spans="1:20" x14ac:dyDescent="0.2">
      <c r="A554" s="2">
        <v>553</v>
      </c>
      <c r="B554" s="24" t="s">
        <v>3265</v>
      </c>
      <c r="C554" s="2">
        <v>39</v>
      </c>
      <c r="D554" s="37">
        <f t="shared" si="42"/>
        <v>0.74017840197380913</v>
      </c>
      <c r="E554" s="29"/>
      <c r="F554" s="2">
        <v>553</v>
      </c>
      <c r="G554" s="3" t="s">
        <v>1808</v>
      </c>
      <c r="H554" s="2">
        <v>52</v>
      </c>
      <c r="I554" s="37">
        <f t="shared" si="43"/>
        <v>1.1054421768707483</v>
      </c>
      <c r="J554" s="28"/>
      <c r="K554" s="2">
        <v>553</v>
      </c>
      <c r="L554" s="3" t="s">
        <v>394</v>
      </c>
      <c r="M554" s="2">
        <v>11</v>
      </c>
      <c r="N554" s="37">
        <f t="shared" si="44"/>
        <v>0.21484375000000003</v>
      </c>
      <c r="O554" s="28"/>
      <c r="P554" s="28"/>
      <c r="Q554" s="28"/>
      <c r="R554" s="28"/>
      <c r="S554" s="28"/>
      <c r="T554" s="28"/>
    </row>
    <row r="555" spans="1:20" x14ac:dyDescent="0.2">
      <c r="A555" s="2">
        <v>554</v>
      </c>
      <c r="B555" s="3" t="s">
        <v>446</v>
      </c>
      <c r="C555" s="2">
        <v>38</v>
      </c>
      <c r="D555" s="37">
        <f t="shared" si="42"/>
        <v>0.72119946858986528</v>
      </c>
      <c r="E555" s="29"/>
      <c r="F555" s="2">
        <v>554</v>
      </c>
      <c r="G555" s="3" t="s">
        <v>2485</v>
      </c>
      <c r="H555" s="2">
        <v>52</v>
      </c>
      <c r="I555" s="37">
        <f t="shared" si="43"/>
        <v>1.1054421768707483</v>
      </c>
      <c r="J555" s="28"/>
      <c r="K555" s="2">
        <v>554</v>
      </c>
      <c r="L555" s="3" t="s">
        <v>1015</v>
      </c>
      <c r="M555" s="2">
        <v>11</v>
      </c>
      <c r="N555" s="37">
        <f t="shared" si="44"/>
        <v>0.21484375000000003</v>
      </c>
      <c r="O555" s="28"/>
      <c r="P555" s="28"/>
      <c r="Q555" s="28"/>
      <c r="R555" s="28"/>
      <c r="S555" s="28"/>
      <c r="T555" s="28"/>
    </row>
    <row r="556" spans="1:20" x14ac:dyDescent="0.2">
      <c r="A556" s="2">
        <v>555</v>
      </c>
      <c r="B556" s="24" t="s">
        <v>3693</v>
      </c>
      <c r="C556" s="2">
        <v>38</v>
      </c>
      <c r="D556" s="37">
        <f t="shared" si="42"/>
        <v>0.72119946858986528</v>
      </c>
      <c r="E556" s="29"/>
      <c r="F556" s="2">
        <v>555</v>
      </c>
      <c r="G556" s="3" t="s">
        <v>680</v>
      </c>
      <c r="H556" s="2">
        <v>51</v>
      </c>
      <c r="I556" s="37">
        <f t="shared" si="43"/>
        <v>1.0841836734693877</v>
      </c>
      <c r="J556" s="28"/>
      <c r="K556" s="2">
        <v>555</v>
      </c>
      <c r="L556" s="3" t="s">
        <v>1011</v>
      </c>
      <c r="M556" s="2">
        <v>10</v>
      </c>
      <c r="N556" s="37">
        <f t="shared" si="44"/>
        <v>0.1953125</v>
      </c>
      <c r="O556" s="28"/>
      <c r="P556" s="28"/>
      <c r="Q556" s="28"/>
      <c r="R556" s="28"/>
      <c r="S556" s="28"/>
      <c r="T556" s="28"/>
    </row>
    <row r="557" spans="1:20" x14ac:dyDescent="0.2">
      <c r="A557" s="2">
        <v>556</v>
      </c>
      <c r="B557" s="3" t="s">
        <v>1377</v>
      </c>
      <c r="C557" s="2">
        <v>38</v>
      </c>
      <c r="D557" s="37">
        <f t="shared" si="42"/>
        <v>0.72119946858986528</v>
      </c>
      <c r="E557" s="29"/>
      <c r="F557" s="2">
        <v>556</v>
      </c>
      <c r="G557" s="3" t="s">
        <v>2597</v>
      </c>
      <c r="H557" s="2">
        <v>51</v>
      </c>
      <c r="I557" s="37">
        <f t="shared" si="43"/>
        <v>1.0841836734693877</v>
      </c>
      <c r="J557" s="28"/>
      <c r="K557" s="2">
        <v>556</v>
      </c>
      <c r="L557" s="3" t="s">
        <v>417</v>
      </c>
      <c r="M557" s="2">
        <v>10</v>
      </c>
      <c r="N557" s="37">
        <f t="shared" si="44"/>
        <v>0.1953125</v>
      </c>
      <c r="O557" s="28"/>
      <c r="P557" s="28"/>
      <c r="Q557" s="28"/>
      <c r="R557" s="28"/>
      <c r="S557" s="28"/>
      <c r="T557" s="28"/>
    </row>
    <row r="558" spans="1:20" x14ac:dyDescent="0.2">
      <c r="A558" s="2">
        <v>557</v>
      </c>
      <c r="B558" s="24" t="s">
        <v>3632</v>
      </c>
      <c r="C558" s="2">
        <v>38</v>
      </c>
      <c r="D558" s="37">
        <f t="shared" si="42"/>
        <v>0.72119946858986528</v>
      </c>
      <c r="E558" s="29"/>
      <c r="F558" s="2">
        <v>557</v>
      </c>
      <c r="G558" s="3" t="s">
        <v>337</v>
      </c>
      <c r="H558" s="2">
        <v>51</v>
      </c>
      <c r="I558" s="37">
        <f t="shared" si="43"/>
        <v>1.0841836734693877</v>
      </c>
      <c r="J558" s="28"/>
      <c r="K558" s="2">
        <v>557</v>
      </c>
      <c r="L558" s="3" t="s">
        <v>923</v>
      </c>
      <c r="M558" s="2">
        <v>10</v>
      </c>
      <c r="N558" s="37">
        <f t="shared" si="44"/>
        <v>0.1953125</v>
      </c>
      <c r="O558" s="28"/>
      <c r="P558" s="28"/>
      <c r="Q558" s="28"/>
      <c r="R558" s="28"/>
      <c r="S558" s="28"/>
      <c r="T558" s="28"/>
    </row>
    <row r="559" spans="1:20" x14ac:dyDescent="0.2">
      <c r="A559" s="2">
        <v>558</v>
      </c>
      <c r="B559" s="24" t="s">
        <v>3519</v>
      </c>
      <c r="C559" s="2">
        <v>38</v>
      </c>
      <c r="D559" s="37">
        <f t="shared" si="42"/>
        <v>0.72119946858986528</v>
      </c>
      <c r="E559" s="29"/>
      <c r="F559" s="2">
        <v>558</v>
      </c>
      <c r="G559" s="3" t="s">
        <v>718</v>
      </c>
      <c r="H559" s="2">
        <v>50</v>
      </c>
      <c r="I559" s="37">
        <f t="shared" si="43"/>
        <v>1.0629251700680271</v>
      </c>
      <c r="J559" s="28"/>
      <c r="K559" s="2">
        <v>558</v>
      </c>
      <c r="L559" s="3" t="s">
        <v>723</v>
      </c>
      <c r="M559" s="2">
        <v>10</v>
      </c>
      <c r="N559" s="37">
        <f t="shared" si="44"/>
        <v>0.1953125</v>
      </c>
      <c r="O559" s="28"/>
      <c r="P559" s="28"/>
      <c r="Q559" s="28"/>
      <c r="R559" s="28"/>
      <c r="S559" s="28"/>
      <c r="T559" s="28"/>
    </row>
    <row r="560" spans="1:20" x14ac:dyDescent="0.2">
      <c r="A560" s="2">
        <v>559</v>
      </c>
      <c r="B560" s="3" t="s">
        <v>2423</v>
      </c>
      <c r="C560" s="2">
        <v>38</v>
      </c>
      <c r="D560" s="37">
        <f t="shared" si="42"/>
        <v>0.72119946858986528</v>
      </c>
      <c r="E560" s="29"/>
      <c r="F560" s="2">
        <v>559</v>
      </c>
      <c r="G560" s="3" t="s">
        <v>775</v>
      </c>
      <c r="H560" s="2">
        <v>50</v>
      </c>
      <c r="I560" s="37">
        <f t="shared" si="43"/>
        <v>1.0629251700680271</v>
      </c>
      <c r="J560" s="28"/>
      <c r="K560" s="2">
        <v>559</v>
      </c>
      <c r="L560" s="3" t="s">
        <v>2654</v>
      </c>
      <c r="M560" s="2">
        <v>9</v>
      </c>
      <c r="N560" s="37">
        <f t="shared" si="44"/>
        <v>0.17578125</v>
      </c>
      <c r="O560" s="28"/>
      <c r="P560" s="28"/>
      <c r="Q560" s="28"/>
      <c r="R560" s="28"/>
      <c r="S560" s="28"/>
      <c r="T560" s="28"/>
    </row>
    <row r="561" spans="1:20" x14ac:dyDescent="0.2">
      <c r="A561" s="2">
        <v>560</v>
      </c>
      <c r="B561" s="24" t="s">
        <v>3643</v>
      </c>
      <c r="C561" s="2">
        <v>37</v>
      </c>
      <c r="D561" s="37">
        <f t="shared" si="42"/>
        <v>0.70222053520592143</v>
      </c>
      <c r="E561" s="29"/>
      <c r="F561" s="2">
        <v>560</v>
      </c>
      <c r="G561" s="3" t="s">
        <v>990</v>
      </c>
      <c r="H561" s="2">
        <v>50</v>
      </c>
      <c r="I561" s="37">
        <f t="shared" si="43"/>
        <v>1.0629251700680271</v>
      </c>
      <c r="J561" s="28"/>
      <c r="K561" s="2">
        <v>560</v>
      </c>
      <c r="L561" s="3" t="s">
        <v>1014</v>
      </c>
      <c r="M561" s="2">
        <v>9</v>
      </c>
      <c r="N561" s="37">
        <f t="shared" si="44"/>
        <v>0.17578125</v>
      </c>
      <c r="O561" s="28"/>
      <c r="P561" s="28"/>
      <c r="Q561" s="28"/>
      <c r="R561" s="28"/>
      <c r="S561" s="28"/>
      <c r="T561" s="28"/>
    </row>
    <row r="562" spans="1:20" x14ac:dyDescent="0.2">
      <c r="A562" s="2">
        <v>561</v>
      </c>
      <c r="B562" s="3" t="s">
        <v>1045</v>
      </c>
      <c r="C562" s="2">
        <v>37</v>
      </c>
      <c r="D562" s="37">
        <f t="shared" si="42"/>
        <v>0.70222053520592143</v>
      </c>
      <c r="E562" s="29"/>
      <c r="F562" s="2">
        <v>561</v>
      </c>
      <c r="G562" s="3" t="s">
        <v>783</v>
      </c>
      <c r="H562" s="2">
        <v>49</v>
      </c>
      <c r="I562" s="37">
        <f t="shared" si="43"/>
        <v>1.0416666666666665</v>
      </c>
      <c r="J562" s="28"/>
      <c r="K562" s="2">
        <v>561</v>
      </c>
      <c r="L562" s="3" t="s">
        <v>1667</v>
      </c>
      <c r="M562" s="2">
        <v>8</v>
      </c>
      <c r="N562" s="37">
        <f t="shared" si="44"/>
        <v>0.15625</v>
      </c>
      <c r="O562" s="28"/>
      <c r="P562" s="28"/>
      <c r="Q562" s="28"/>
      <c r="R562" s="28"/>
      <c r="S562" s="28"/>
      <c r="T562" s="28"/>
    </row>
    <row r="563" spans="1:20" x14ac:dyDescent="0.2">
      <c r="A563" s="2">
        <v>562</v>
      </c>
      <c r="B563" s="24" t="s">
        <v>2812</v>
      </c>
      <c r="C563" s="2">
        <v>37</v>
      </c>
      <c r="D563" s="37">
        <f t="shared" si="42"/>
        <v>0.70222053520592143</v>
      </c>
      <c r="E563" s="29"/>
      <c r="F563" s="2">
        <v>562</v>
      </c>
      <c r="G563" s="3" t="s">
        <v>1350</v>
      </c>
      <c r="H563" s="2">
        <v>48</v>
      </c>
      <c r="I563" s="37">
        <f t="shared" si="43"/>
        <v>1.0204081632653061</v>
      </c>
      <c r="J563" s="28"/>
      <c r="K563" s="2">
        <v>562</v>
      </c>
      <c r="L563" s="3" t="s">
        <v>2675</v>
      </c>
      <c r="M563" s="2">
        <v>7</v>
      </c>
      <c r="N563" s="37">
        <f t="shared" si="44"/>
        <v>0.13671875</v>
      </c>
      <c r="O563" s="28"/>
      <c r="P563" s="28"/>
      <c r="Q563" s="28"/>
      <c r="R563" s="28"/>
      <c r="S563" s="28"/>
      <c r="T563" s="28"/>
    </row>
    <row r="564" spans="1:20" x14ac:dyDescent="0.2">
      <c r="A564" s="2">
        <v>563</v>
      </c>
      <c r="B564" s="24" t="s">
        <v>3185</v>
      </c>
      <c r="C564" s="2">
        <v>37</v>
      </c>
      <c r="D564" s="37">
        <f t="shared" si="42"/>
        <v>0.70222053520592143</v>
      </c>
      <c r="E564" s="29"/>
      <c r="F564" s="2">
        <v>563</v>
      </c>
      <c r="G564" s="3" t="s">
        <v>2092</v>
      </c>
      <c r="H564" s="2">
        <v>46</v>
      </c>
      <c r="I564" s="37">
        <f t="shared" si="43"/>
        <v>0.97789115646258506</v>
      </c>
      <c r="J564" s="28"/>
      <c r="K564" s="2">
        <v>563</v>
      </c>
      <c r="L564" s="3" t="s">
        <v>1425</v>
      </c>
      <c r="M564" s="2">
        <v>7</v>
      </c>
      <c r="N564" s="37">
        <f t="shared" si="44"/>
        <v>0.13671875</v>
      </c>
      <c r="O564" s="28"/>
      <c r="P564" s="28"/>
      <c r="Q564" s="28"/>
      <c r="R564" s="28"/>
      <c r="S564" s="28"/>
      <c r="T564" s="28"/>
    </row>
    <row r="565" spans="1:20" x14ac:dyDescent="0.2">
      <c r="A565" s="2">
        <v>564</v>
      </c>
      <c r="B565" s="9" t="s">
        <v>3568</v>
      </c>
      <c r="C565" s="2">
        <v>37</v>
      </c>
      <c r="D565" s="37">
        <f t="shared" si="42"/>
        <v>0.70222053520592143</v>
      </c>
      <c r="E565" s="29"/>
      <c r="F565" s="2">
        <v>564</v>
      </c>
      <c r="G565" s="3" t="s">
        <v>904</v>
      </c>
      <c r="H565" s="2">
        <v>46</v>
      </c>
      <c r="I565" s="37">
        <f t="shared" si="43"/>
        <v>0.97789115646258506</v>
      </c>
      <c r="J565" s="28"/>
      <c r="K565" s="2">
        <v>564</v>
      </c>
      <c r="L565" s="3" t="s">
        <v>696</v>
      </c>
      <c r="M565" s="2">
        <v>7</v>
      </c>
      <c r="N565" s="37">
        <f t="shared" si="44"/>
        <v>0.13671875</v>
      </c>
      <c r="O565" s="28"/>
      <c r="P565" s="28"/>
      <c r="Q565" s="28"/>
      <c r="R565" s="28"/>
      <c r="S565" s="28"/>
      <c r="T565" s="28"/>
    </row>
    <row r="566" spans="1:20" x14ac:dyDescent="0.2">
      <c r="A566" s="2">
        <v>565</v>
      </c>
      <c r="B566" s="3" t="s">
        <v>815</v>
      </c>
      <c r="C566" s="2">
        <v>37</v>
      </c>
      <c r="D566" s="37">
        <f t="shared" si="42"/>
        <v>0.70222053520592143</v>
      </c>
      <c r="E566" s="29"/>
      <c r="F566" s="2">
        <v>565</v>
      </c>
      <c r="G566" s="3" t="s">
        <v>725</v>
      </c>
      <c r="H566" s="2">
        <v>46</v>
      </c>
      <c r="I566" s="37">
        <f t="shared" si="43"/>
        <v>0.97789115646258506</v>
      </c>
      <c r="J566" s="28"/>
      <c r="K566" s="2">
        <v>565</v>
      </c>
      <c r="L566" s="3" t="s">
        <v>2028</v>
      </c>
      <c r="M566" s="2">
        <v>6</v>
      </c>
      <c r="N566" s="37">
        <f t="shared" si="44"/>
        <v>0.1171875</v>
      </c>
      <c r="O566" s="28"/>
      <c r="P566" s="28"/>
      <c r="Q566" s="28"/>
      <c r="R566" s="28"/>
      <c r="S566" s="28"/>
      <c r="T566" s="28"/>
    </row>
    <row r="567" spans="1:20" x14ac:dyDescent="0.2">
      <c r="A567" s="2">
        <v>566</v>
      </c>
      <c r="B567" s="3" t="s">
        <v>408</v>
      </c>
      <c r="C567" s="2">
        <v>37</v>
      </c>
      <c r="D567" s="37">
        <f t="shared" si="42"/>
        <v>0.70222053520592143</v>
      </c>
      <c r="E567" s="29"/>
      <c r="F567" s="2">
        <v>566</v>
      </c>
      <c r="G567" s="3" t="s">
        <v>2398</v>
      </c>
      <c r="H567" s="2">
        <v>46</v>
      </c>
      <c r="I567" s="37">
        <f t="shared" si="43"/>
        <v>0.97789115646258506</v>
      </c>
      <c r="J567" s="28"/>
      <c r="K567" s="2">
        <v>566</v>
      </c>
      <c r="L567" s="3" t="s">
        <v>1460</v>
      </c>
      <c r="M567" s="2">
        <v>5</v>
      </c>
      <c r="N567" s="37">
        <f t="shared" si="44"/>
        <v>9.765625E-2</v>
      </c>
      <c r="O567" s="28"/>
      <c r="P567" s="28"/>
      <c r="Q567" s="28"/>
      <c r="R567" s="28"/>
      <c r="S567" s="28"/>
      <c r="T567" s="28"/>
    </row>
    <row r="568" spans="1:20" x14ac:dyDescent="0.2">
      <c r="A568" s="2">
        <v>567</v>
      </c>
      <c r="B568" s="24" t="s">
        <v>3549</v>
      </c>
      <c r="C568" s="2">
        <v>37</v>
      </c>
      <c r="D568" s="37">
        <f t="shared" si="42"/>
        <v>0.70222053520592143</v>
      </c>
      <c r="E568" s="29"/>
      <c r="F568" s="2">
        <v>567</v>
      </c>
      <c r="G568" s="3" t="s">
        <v>1819</v>
      </c>
      <c r="H568" s="2">
        <v>46</v>
      </c>
      <c r="I568" s="37">
        <f t="shared" si="43"/>
        <v>0.97789115646258506</v>
      </c>
      <c r="J568" s="28"/>
      <c r="K568" s="2">
        <v>567</v>
      </c>
      <c r="L568" s="3" t="s">
        <v>260</v>
      </c>
      <c r="M568" s="2">
        <v>5</v>
      </c>
      <c r="N568" s="37">
        <f t="shared" si="44"/>
        <v>9.765625E-2</v>
      </c>
      <c r="O568" s="28"/>
      <c r="P568" s="28"/>
      <c r="Q568" s="28"/>
      <c r="R568" s="28"/>
      <c r="S568" s="28"/>
      <c r="T568" s="28"/>
    </row>
    <row r="569" spans="1:20" x14ac:dyDescent="0.2">
      <c r="A569" s="2">
        <v>568</v>
      </c>
      <c r="B569" s="24" t="s">
        <v>3224</v>
      </c>
      <c r="C569" s="2">
        <v>37</v>
      </c>
      <c r="D569" s="37">
        <f t="shared" si="42"/>
        <v>0.70222053520592143</v>
      </c>
      <c r="E569" s="29"/>
      <c r="F569" s="2">
        <v>568</v>
      </c>
      <c r="G569" s="3" t="s">
        <v>2557</v>
      </c>
      <c r="H569" s="2">
        <v>46</v>
      </c>
      <c r="I569" s="37">
        <f t="shared" si="43"/>
        <v>0.97789115646258506</v>
      </c>
      <c r="J569" s="28"/>
      <c r="K569" s="2">
        <v>568</v>
      </c>
      <c r="L569" s="3" t="s">
        <v>665</v>
      </c>
      <c r="M569" s="2">
        <v>5</v>
      </c>
      <c r="N569" s="37">
        <f t="shared" si="44"/>
        <v>9.765625E-2</v>
      </c>
      <c r="O569" s="28"/>
      <c r="P569" s="28"/>
      <c r="Q569" s="28"/>
      <c r="R569" s="28"/>
      <c r="S569" s="28"/>
      <c r="T569" s="28"/>
    </row>
    <row r="570" spans="1:20" x14ac:dyDescent="0.2">
      <c r="A570" s="2">
        <v>569</v>
      </c>
      <c r="B570" s="3" t="s">
        <v>2925</v>
      </c>
      <c r="C570" s="2">
        <v>36</v>
      </c>
      <c r="D570" s="37">
        <f t="shared" si="42"/>
        <v>0.68324160182197768</v>
      </c>
      <c r="E570" s="29"/>
      <c r="F570" s="2">
        <v>569</v>
      </c>
      <c r="G570" s="3" t="s">
        <v>1956</v>
      </c>
      <c r="H570" s="2">
        <v>45</v>
      </c>
      <c r="I570" s="37">
        <f t="shared" si="43"/>
        <v>0.95663265306122447</v>
      </c>
      <c r="J570" s="28"/>
      <c r="K570" s="2">
        <v>569</v>
      </c>
      <c r="L570" s="3" t="s">
        <v>949</v>
      </c>
      <c r="M570" s="2">
        <v>5</v>
      </c>
      <c r="N570" s="37">
        <f t="shared" si="44"/>
        <v>9.765625E-2</v>
      </c>
      <c r="O570" s="28"/>
      <c r="P570" s="28"/>
      <c r="Q570" s="28"/>
      <c r="R570" s="28"/>
      <c r="S570" s="28"/>
      <c r="T570" s="28"/>
    </row>
    <row r="571" spans="1:20" x14ac:dyDescent="0.2">
      <c r="A571" s="2">
        <v>570</v>
      </c>
      <c r="B571" s="24" t="s">
        <v>3638</v>
      </c>
      <c r="C571" s="2">
        <v>36</v>
      </c>
      <c r="D571" s="37">
        <f t="shared" si="42"/>
        <v>0.68324160182197768</v>
      </c>
      <c r="E571" s="29"/>
      <c r="F571" s="2">
        <v>570</v>
      </c>
      <c r="G571" s="3" t="s">
        <v>2408</v>
      </c>
      <c r="H571" s="2">
        <v>44</v>
      </c>
      <c r="I571" s="37">
        <f t="shared" si="43"/>
        <v>0.93537414965986398</v>
      </c>
      <c r="J571" s="28"/>
      <c r="K571" s="2">
        <v>570</v>
      </c>
      <c r="L571" s="3" t="s">
        <v>700</v>
      </c>
      <c r="M571" s="2">
        <v>5</v>
      </c>
      <c r="N571" s="37">
        <f t="shared" si="44"/>
        <v>9.765625E-2</v>
      </c>
      <c r="O571" s="28"/>
      <c r="P571" s="28"/>
      <c r="Q571" s="28"/>
      <c r="R571" s="28"/>
      <c r="S571" s="28"/>
      <c r="T571" s="28"/>
    </row>
    <row r="572" spans="1:20" x14ac:dyDescent="0.2">
      <c r="A572" s="30">
        <v>571</v>
      </c>
      <c r="B572" s="3" t="s">
        <v>1097</v>
      </c>
      <c r="C572" s="2">
        <v>36</v>
      </c>
      <c r="D572" s="37">
        <f t="shared" si="42"/>
        <v>0.68324160182197768</v>
      </c>
      <c r="E572" s="29"/>
      <c r="F572" s="2">
        <v>571</v>
      </c>
      <c r="G572" s="3" t="s">
        <v>487</v>
      </c>
      <c r="H572" s="2">
        <v>44</v>
      </c>
      <c r="I572" s="37">
        <f t="shared" si="43"/>
        <v>0.93537414965986398</v>
      </c>
      <c r="J572" s="28"/>
      <c r="K572" s="2">
        <v>571</v>
      </c>
      <c r="L572" s="3" t="s">
        <v>899</v>
      </c>
      <c r="M572" s="2">
        <v>5</v>
      </c>
      <c r="N572" s="37">
        <f t="shared" si="44"/>
        <v>9.765625E-2</v>
      </c>
      <c r="O572" s="28"/>
      <c r="P572" s="28"/>
      <c r="Q572" s="28"/>
      <c r="R572" s="28"/>
      <c r="S572" s="28"/>
      <c r="T572" s="28"/>
    </row>
    <row r="573" spans="1:20" x14ac:dyDescent="0.2">
      <c r="A573" s="2">
        <v>572</v>
      </c>
      <c r="B573" s="24" t="s">
        <v>3525</v>
      </c>
      <c r="C573" s="2">
        <v>36</v>
      </c>
      <c r="D573" s="37">
        <f t="shared" si="42"/>
        <v>0.68324160182197768</v>
      </c>
      <c r="E573" s="29"/>
      <c r="F573" s="2">
        <v>572</v>
      </c>
      <c r="G573" s="3" t="s">
        <v>1356</v>
      </c>
      <c r="H573" s="2">
        <v>43</v>
      </c>
      <c r="I573" s="37">
        <f t="shared" si="43"/>
        <v>0.91411564625850339</v>
      </c>
      <c r="J573" s="28"/>
      <c r="K573" s="2">
        <v>572</v>
      </c>
      <c r="L573" s="3" t="s">
        <v>914</v>
      </c>
      <c r="M573" s="2">
        <v>4</v>
      </c>
      <c r="N573" s="37">
        <f t="shared" si="44"/>
        <v>7.8125E-2</v>
      </c>
      <c r="O573" s="28"/>
      <c r="P573" s="28"/>
      <c r="Q573" s="28"/>
      <c r="R573" s="28"/>
      <c r="S573" s="28"/>
      <c r="T573" s="28"/>
    </row>
    <row r="574" spans="1:20" x14ac:dyDescent="0.2">
      <c r="A574" s="2">
        <v>573</v>
      </c>
      <c r="B574" s="3" t="s">
        <v>1761</v>
      </c>
      <c r="C574" s="2">
        <v>36</v>
      </c>
      <c r="D574" s="37">
        <f t="shared" si="42"/>
        <v>0.68324160182197768</v>
      </c>
      <c r="E574" s="29"/>
      <c r="F574" s="2">
        <v>573</v>
      </c>
      <c r="G574" s="3" t="s">
        <v>1600</v>
      </c>
      <c r="H574" s="2">
        <v>43</v>
      </c>
      <c r="I574" s="37">
        <f t="shared" si="43"/>
        <v>0.91411564625850339</v>
      </c>
      <c r="J574" s="28"/>
      <c r="K574" s="2">
        <v>573</v>
      </c>
      <c r="L574" s="3" t="s">
        <v>1135</v>
      </c>
      <c r="M574" s="2">
        <v>4</v>
      </c>
      <c r="N574" s="37">
        <f t="shared" si="44"/>
        <v>7.8125E-2</v>
      </c>
      <c r="O574" s="28"/>
      <c r="P574" s="28"/>
      <c r="Q574" s="28"/>
      <c r="R574" s="28"/>
      <c r="S574" s="28"/>
      <c r="T574" s="28"/>
    </row>
    <row r="575" spans="1:20" x14ac:dyDescent="0.2">
      <c r="A575" s="2">
        <v>574</v>
      </c>
      <c r="B575" s="24" t="s">
        <v>3685</v>
      </c>
      <c r="C575" s="2">
        <v>36</v>
      </c>
      <c r="D575" s="37">
        <f t="shared" si="42"/>
        <v>0.68324160182197768</v>
      </c>
      <c r="E575" s="29"/>
      <c r="F575" s="2">
        <v>574</v>
      </c>
      <c r="G575" s="3" t="s">
        <v>2088</v>
      </c>
      <c r="H575" s="2">
        <v>43</v>
      </c>
      <c r="I575" s="37">
        <f t="shared" si="43"/>
        <v>0.91411564625850339</v>
      </c>
      <c r="J575" s="28"/>
      <c r="K575" s="2">
        <v>574</v>
      </c>
      <c r="L575" s="3" t="s">
        <v>701</v>
      </c>
      <c r="M575" s="2">
        <v>4</v>
      </c>
      <c r="N575" s="37">
        <f t="shared" si="44"/>
        <v>7.8125E-2</v>
      </c>
      <c r="O575" s="28"/>
      <c r="P575" s="28"/>
      <c r="Q575" s="28"/>
      <c r="R575" s="28"/>
      <c r="S575" s="28"/>
      <c r="T575" s="28"/>
    </row>
    <row r="576" spans="1:20" x14ac:dyDescent="0.2">
      <c r="A576" s="2">
        <v>575</v>
      </c>
      <c r="B576" s="3" t="s">
        <v>328</v>
      </c>
      <c r="C576" s="2">
        <v>35</v>
      </c>
      <c r="D576" s="37">
        <f t="shared" si="42"/>
        <v>0.66426266843803383</v>
      </c>
      <c r="E576" s="29"/>
      <c r="F576" s="2">
        <v>575</v>
      </c>
      <c r="G576" s="3" t="s">
        <v>1653</v>
      </c>
      <c r="H576" s="2">
        <v>43</v>
      </c>
      <c r="I576" s="37">
        <f t="shared" si="43"/>
        <v>0.91411564625850339</v>
      </c>
      <c r="J576" s="28"/>
      <c r="K576" s="2">
        <v>575</v>
      </c>
      <c r="L576" s="3" t="s">
        <v>1301</v>
      </c>
      <c r="M576" s="2">
        <v>3</v>
      </c>
      <c r="N576" s="37">
        <f t="shared" si="44"/>
        <v>5.859375E-2</v>
      </c>
      <c r="O576" s="28"/>
      <c r="P576" s="28"/>
      <c r="Q576" s="28"/>
      <c r="R576" s="28"/>
      <c r="S576" s="28"/>
      <c r="T576" s="28"/>
    </row>
    <row r="577" spans="1:20" x14ac:dyDescent="0.2">
      <c r="A577" s="2">
        <v>576</v>
      </c>
      <c r="B577" s="24" t="s">
        <v>3466</v>
      </c>
      <c r="C577" s="2">
        <v>35</v>
      </c>
      <c r="D577" s="37">
        <f t="shared" si="42"/>
        <v>0.66426266843803383</v>
      </c>
      <c r="E577" s="29"/>
      <c r="F577" s="2">
        <v>576</v>
      </c>
      <c r="G577" s="3" t="s">
        <v>815</v>
      </c>
      <c r="H577" s="2">
        <v>42</v>
      </c>
      <c r="I577" s="37">
        <f t="shared" si="43"/>
        <v>0.89285714285714279</v>
      </c>
      <c r="J577" s="28"/>
      <c r="K577" s="2">
        <v>576</v>
      </c>
      <c r="L577" s="3" t="s">
        <v>966</v>
      </c>
      <c r="M577" s="2">
        <v>3</v>
      </c>
      <c r="N577" s="37">
        <f t="shared" si="44"/>
        <v>5.859375E-2</v>
      </c>
      <c r="O577" s="28"/>
      <c r="P577" s="28"/>
      <c r="Q577" s="28"/>
      <c r="R577" s="28"/>
      <c r="S577" s="28"/>
      <c r="T577" s="28"/>
    </row>
    <row r="578" spans="1:20" x14ac:dyDescent="0.2">
      <c r="A578" s="2">
        <v>577</v>
      </c>
      <c r="B578" s="3" t="s">
        <v>1658</v>
      </c>
      <c r="C578" s="2">
        <v>34</v>
      </c>
      <c r="D578" s="37">
        <f t="shared" si="42"/>
        <v>0.64528373505408998</v>
      </c>
      <c r="E578" s="29"/>
      <c r="F578" s="2">
        <v>577</v>
      </c>
      <c r="G578" s="3" t="s">
        <v>781</v>
      </c>
      <c r="H578" s="2">
        <v>42</v>
      </c>
      <c r="I578" s="37">
        <f t="shared" si="43"/>
        <v>0.89285714285714279</v>
      </c>
      <c r="J578" s="28"/>
      <c r="K578" s="2">
        <v>577</v>
      </c>
      <c r="L578" s="3" t="s">
        <v>960</v>
      </c>
      <c r="M578" s="2">
        <v>3</v>
      </c>
      <c r="N578" s="37">
        <f t="shared" si="44"/>
        <v>5.859375E-2</v>
      </c>
      <c r="O578" s="28"/>
      <c r="P578" s="28"/>
      <c r="Q578" s="28"/>
      <c r="R578" s="28"/>
      <c r="S578" s="28"/>
      <c r="T578" s="28"/>
    </row>
    <row r="579" spans="1:20" x14ac:dyDescent="0.2">
      <c r="A579" s="2">
        <v>578</v>
      </c>
      <c r="B579" s="3" t="s">
        <v>1099</v>
      </c>
      <c r="C579" s="2">
        <v>34</v>
      </c>
      <c r="D579" s="37">
        <f t="shared" si="42"/>
        <v>0.64528373505408998</v>
      </c>
      <c r="E579" s="29"/>
      <c r="F579" s="2">
        <v>578</v>
      </c>
      <c r="G579" s="3" t="s">
        <v>1820</v>
      </c>
      <c r="H579" s="2">
        <v>42</v>
      </c>
      <c r="I579" s="37">
        <f t="shared" si="43"/>
        <v>0.89285714285714279</v>
      </c>
      <c r="J579" s="28"/>
      <c r="K579" s="2">
        <v>578</v>
      </c>
      <c r="L579" s="3" t="s">
        <v>1905</v>
      </c>
      <c r="M579" s="2">
        <v>2</v>
      </c>
      <c r="N579" s="37">
        <f t="shared" si="44"/>
        <v>3.90625E-2</v>
      </c>
      <c r="O579" s="28"/>
      <c r="P579" s="28"/>
      <c r="Q579" s="28"/>
      <c r="R579" s="28"/>
      <c r="S579" s="28"/>
      <c r="T579" s="28"/>
    </row>
    <row r="580" spans="1:20" x14ac:dyDescent="0.2">
      <c r="A580" s="2">
        <v>579</v>
      </c>
      <c r="B580" s="3" t="s">
        <v>2002</v>
      </c>
      <c r="C580" s="2">
        <v>34</v>
      </c>
      <c r="D580" s="37">
        <f t="shared" si="42"/>
        <v>0.64528373505408998</v>
      </c>
      <c r="E580" s="29"/>
      <c r="F580" s="2">
        <v>579</v>
      </c>
      <c r="G580" s="3" t="s">
        <v>2100</v>
      </c>
      <c r="H580" s="2">
        <v>42</v>
      </c>
      <c r="I580" s="37">
        <f t="shared" si="43"/>
        <v>0.89285714285714279</v>
      </c>
      <c r="J580" s="28"/>
      <c r="K580" s="2">
        <v>579</v>
      </c>
      <c r="L580" s="3" t="s">
        <v>1349</v>
      </c>
      <c r="M580" s="2">
        <v>2</v>
      </c>
      <c r="N580" s="37">
        <f t="shared" si="44"/>
        <v>3.90625E-2</v>
      </c>
      <c r="O580" s="28"/>
      <c r="P580" s="28"/>
      <c r="Q580" s="28"/>
      <c r="R580" s="28"/>
      <c r="S580" s="28"/>
      <c r="T580" s="28"/>
    </row>
    <row r="581" spans="1:20" x14ac:dyDescent="0.2">
      <c r="A581" s="2">
        <v>580</v>
      </c>
      <c r="B581" s="24" t="s">
        <v>3333</v>
      </c>
      <c r="C581" s="2">
        <v>34</v>
      </c>
      <c r="D581" s="37">
        <f t="shared" ref="D581:D644" si="45">C581/52.69</f>
        <v>0.64528373505408998</v>
      </c>
      <c r="E581" s="29"/>
      <c r="F581" s="2">
        <v>580</v>
      </c>
      <c r="G581" s="3" t="s">
        <v>1959</v>
      </c>
      <c r="H581" s="2">
        <v>41</v>
      </c>
      <c r="I581" s="37">
        <f t="shared" ref="I581:I644" si="46">(H581/4704)*100</f>
        <v>0.8715986394557822</v>
      </c>
      <c r="J581" s="28"/>
      <c r="K581" s="2">
        <v>580</v>
      </c>
      <c r="L581" s="3" t="s">
        <v>967</v>
      </c>
      <c r="M581" s="2">
        <v>2</v>
      </c>
      <c r="N581" s="37">
        <f>(M581/5120)*100</f>
        <v>3.90625E-2</v>
      </c>
      <c r="O581" s="28"/>
      <c r="P581" s="28"/>
      <c r="Q581" s="28"/>
      <c r="R581" s="28"/>
      <c r="S581" s="28"/>
      <c r="T581" s="28"/>
    </row>
    <row r="582" spans="1:20" x14ac:dyDescent="0.2">
      <c r="A582" s="2">
        <v>581</v>
      </c>
      <c r="B582" s="24" t="s">
        <v>3680</v>
      </c>
      <c r="C582" s="2">
        <v>33</v>
      </c>
      <c r="D582" s="37">
        <f t="shared" si="45"/>
        <v>0.62630480167014613</v>
      </c>
      <c r="E582" s="29"/>
      <c r="F582" s="2">
        <v>581</v>
      </c>
      <c r="G582" s="3" t="s">
        <v>674</v>
      </c>
      <c r="H582" s="2">
        <v>40</v>
      </c>
      <c r="I582" s="37">
        <f t="shared" si="46"/>
        <v>0.85034013605442182</v>
      </c>
      <c r="J582" s="28"/>
      <c r="K582" s="2">
        <v>581</v>
      </c>
      <c r="L582" s="3" t="s">
        <v>318</v>
      </c>
      <c r="M582" s="2">
        <v>1</v>
      </c>
      <c r="N582" s="37">
        <f>(M582/5120)*100</f>
        <v>1.953125E-2</v>
      </c>
      <c r="O582" s="28"/>
      <c r="P582" s="28"/>
      <c r="Q582" s="28"/>
      <c r="R582" s="28"/>
      <c r="S582" s="28"/>
      <c r="T582" s="28"/>
    </row>
    <row r="583" spans="1:20" x14ac:dyDescent="0.2">
      <c r="A583" s="2">
        <v>582</v>
      </c>
      <c r="B583" s="24" t="s">
        <v>3342</v>
      </c>
      <c r="C583" s="2">
        <v>33</v>
      </c>
      <c r="D583" s="37">
        <f t="shared" si="45"/>
        <v>0.62630480167014613</v>
      </c>
      <c r="E583" s="29"/>
      <c r="F583" s="2">
        <v>582</v>
      </c>
      <c r="G583" s="3" t="s">
        <v>2089</v>
      </c>
      <c r="H583" s="2">
        <v>39</v>
      </c>
      <c r="I583" s="37">
        <f t="shared" si="46"/>
        <v>0.82908163265306123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 x14ac:dyDescent="0.2">
      <c r="A584" s="2">
        <v>583</v>
      </c>
      <c r="B584" s="24" t="s">
        <v>2985</v>
      </c>
      <c r="C584" s="2">
        <v>33</v>
      </c>
      <c r="D584" s="37">
        <f t="shared" si="45"/>
        <v>0.62630480167014613</v>
      </c>
      <c r="E584" s="29"/>
      <c r="F584" s="2">
        <v>583</v>
      </c>
      <c r="G584" s="3" t="s">
        <v>1061</v>
      </c>
      <c r="H584" s="2">
        <v>39</v>
      </c>
      <c r="I584" s="37">
        <f t="shared" si="46"/>
        <v>0.82908163265306123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 x14ac:dyDescent="0.2">
      <c r="A585" s="2">
        <v>584</v>
      </c>
      <c r="B585" s="9" t="s">
        <v>3569</v>
      </c>
      <c r="C585" s="2">
        <v>32</v>
      </c>
      <c r="D585" s="37">
        <f t="shared" si="45"/>
        <v>0.60732586828620239</v>
      </c>
      <c r="E585" s="29"/>
      <c r="F585" s="2">
        <v>584</v>
      </c>
      <c r="G585" s="3" t="s">
        <v>777</v>
      </c>
      <c r="H585" s="2">
        <v>38</v>
      </c>
      <c r="I585" s="37">
        <f t="shared" si="46"/>
        <v>0.80782312925170074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 x14ac:dyDescent="0.2">
      <c r="A586" s="2">
        <v>585</v>
      </c>
      <c r="B586" s="24" t="s">
        <v>2899</v>
      </c>
      <c r="C586" s="2">
        <v>32</v>
      </c>
      <c r="D586" s="37">
        <f t="shared" si="45"/>
        <v>0.60732586828620239</v>
      </c>
      <c r="E586" s="29"/>
      <c r="F586" s="2">
        <v>585</v>
      </c>
      <c r="G586" s="3" t="s">
        <v>2310</v>
      </c>
      <c r="H586" s="2">
        <v>36</v>
      </c>
      <c r="I586" s="37">
        <f t="shared" si="46"/>
        <v>0.76530612244897955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 x14ac:dyDescent="0.2">
      <c r="A587" s="2">
        <v>586</v>
      </c>
      <c r="B587" s="3" t="s">
        <v>2290</v>
      </c>
      <c r="C587" s="2">
        <v>32</v>
      </c>
      <c r="D587" s="37">
        <f t="shared" si="45"/>
        <v>0.60732586828620239</v>
      </c>
      <c r="E587" s="29"/>
      <c r="F587" s="2">
        <v>586</v>
      </c>
      <c r="G587" s="3" t="s">
        <v>901</v>
      </c>
      <c r="H587" s="2">
        <v>35</v>
      </c>
      <c r="I587" s="37">
        <f t="shared" si="46"/>
        <v>0.74404761904761896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 x14ac:dyDescent="0.2">
      <c r="A588" s="2">
        <v>587</v>
      </c>
      <c r="B588" s="24" t="s">
        <v>3009</v>
      </c>
      <c r="C588" s="2">
        <v>32</v>
      </c>
      <c r="D588" s="37">
        <f t="shared" si="45"/>
        <v>0.60732586828620239</v>
      </c>
      <c r="E588" s="29"/>
      <c r="F588" s="2">
        <v>587</v>
      </c>
      <c r="G588" s="3" t="s">
        <v>1831</v>
      </c>
      <c r="H588" s="2">
        <v>35</v>
      </c>
      <c r="I588" s="37">
        <f t="shared" si="46"/>
        <v>0.74404761904761896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 x14ac:dyDescent="0.2">
      <c r="A589" s="2">
        <v>588</v>
      </c>
      <c r="B589" s="24" t="s">
        <v>3642</v>
      </c>
      <c r="C589" s="2">
        <v>32</v>
      </c>
      <c r="D589" s="37">
        <f t="shared" si="45"/>
        <v>0.60732586828620239</v>
      </c>
      <c r="E589" s="29"/>
      <c r="F589" s="2">
        <v>588</v>
      </c>
      <c r="G589" s="3" t="s">
        <v>2294</v>
      </c>
      <c r="H589" s="2">
        <v>35</v>
      </c>
      <c r="I589" s="37">
        <f t="shared" si="46"/>
        <v>0.74404761904761896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 x14ac:dyDescent="0.2">
      <c r="A590" s="2">
        <v>589</v>
      </c>
      <c r="B590" s="24" t="s">
        <v>3697</v>
      </c>
      <c r="C590" s="2">
        <v>32</v>
      </c>
      <c r="D590" s="37">
        <f t="shared" si="45"/>
        <v>0.60732586828620239</v>
      </c>
      <c r="E590" s="29"/>
      <c r="F590" s="2">
        <v>589</v>
      </c>
      <c r="G590" s="3" t="s">
        <v>1821</v>
      </c>
      <c r="H590" s="2">
        <v>35</v>
      </c>
      <c r="I590" s="37">
        <f t="shared" si="46"/>
        <v>0.74404761904761896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 x14ac:dyDescent="0.2">
      <c r="A591" s="30">
        <v>590</v>
      </c>
      <c r="B591" s="24" t="s">
        <v>3158</v>
      </c>
      <c r="C591" s="2">
        <v>32</v>
      </c>
      <c r="D591" s="37">
        <f t="shared" si="45"/>
        <v>0.60732586828620239</v>
      </c>
      <c r="E591" s="29"/>
      <c r="F591" s="2">
        <v>590</v>
      </c>
      <c r="G591" s="3" t="s">
        <v>2464</v>
      </c>
      <c r="H591" s="2">
        <v>35</v>
      </c>
      <c r="I591" s="37">
        <f t="shared" si="46"/>
        <v>0.74404761904761896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 x14ac:dyDescent="0.2">
      <c r="A592" s="2">
        <v>591</v>
      </c>
      <c r="B592" s="3" t="s">
        <v>10</v>
      </c>
      <c r="C592" s="2">
        <v>31</v>
      </c>
      <c r="D592" s="37">
        <f t="shared" si="45"/>
        <v>0.58834693490225853</v>
      </c>
      <c r="E592" s="29"/>
      <c r="F592" s="2">
        <v>591</v>
      </c>
      <c r="G592" s="3" t="s">
        <v>2678</v>
      </c>
      <c r="H592" s="2">
        <v>35</v>
      </c>
      <c r="I592" s="37">
        <f t="shared" si="46"/>
        <v>0.74404761904761896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 x14ac:dyDescent="0.2">
      <c r="A593" s="2">
        <v>592</v>
      </c>
      <c r="B593" s="3" t="s">
        <v>2929</v>
      </c>
      <c r="C593" s="2">
        <v>31</v>
      </c>
      <c r="D593" s="37">
        <f t="shared" si="45"/>
        <v>0.58834693490225853</v>
      </c>
      <c r="E593" s="29"/>
      <c r="F593" s="2">
        <v>592</v>
      </c>
      <c r="G593" s="3" t="s">
        <v>1915</v>
      </c>
      <c r="H593" s="2">
        <v>34</v>
      </c>
      <c r="I593" s="37">
        <f t="shared" si="46"/>
        <v>0.72278911564625847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 x14ac:dyDescent="0.2">
      <c r="A594" s="2">
        <v>593</v>
      </c>
      <c r="B594" s="24" t="s">
        <v>3254</v>
      </c>
      <c r="C594" s="2">
        <v>31</v>
      </c>
      <c r="D594" s="37">
        <f t="shared" si="45"/>
        <v>0.58834693490225853</v>
      </c>
      <c r="E594" s="29"/>
      <c r="F594" s="2">
        <v>593</v>
      </c>
      <c r="G594" s="3" t="s">
        <v>2002</v>
      </c>
      <c r="H594" s="2">
        <v>34</v>
      </c>
      <c r="I594" s="37">
        <f t="shared" si="46"/>
        <v>0.72278911564625847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 x14ac:dyDescent="0.2">
      <c r="A595" s="2">
        <v>594</v>
      </c>
      <c r="B595" s="9" t="s">
        <v>3570</v>
      </c>
      <c r="C595" s="2">
        <v>31</v>
      </c>
      <c r="D595" s="37">
        <f t="shared" si="45"/>
        <v>0.58834693490225853</v>
      </c>
      <c r="E595" s="29"/>
      <c r="F595" s="2">
        <v>594</v>
      </c>
      <c r="G595" s="3" t="s">
        <v>1822</v>
      </c>
      <c r="H595" s="2">
        <v>33</v>
      </c>
      <c r="I595" s="37">
        <f t="shared" si="46"/>
        <v>0.70153061224489799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 x14ac:dyDescent="0.2">
      <c r="A596" s="2">
        <v>595</v>
      </c>
      <c r="B596" s="3" t="s">
        <v>895</v>
      </c>
      <c r="C596" s="2">
        <v>30</v>
      </c>
      <c r="D596" s="37">
        <f t="shared" si="45"/>
        <v>0.56936800151831468</v>
      </c>
      <c r="E596" s="29"/>
      <c r="F596" s="2">
        <v>595</v>
      </c>
      <c r="G596" s="3" t="s">
        <v>558</v>
      </c>
      <c r="H596" s="2">
        <v>32</v>
      </c>
      <c r="I596" s="37">
        <f t="shared" si="46"/>
        <v>0.68027210884353739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 x14ac:dyDescent="0.2">
      <c r="A597" s="2">
        <v>596</v>
      </c>
      <c r="B597" s="3" t="s">
        <v>1084</v>
      </c>
      <c r="C597" s="2">
        <v>30</v>
      </c>
      <c r="D597" s="37">
        <f t="shared" si="45"/>
        <v>0.56936800151831468</v>
      </c>
      <c r="E597" s="29"/>
      <c r="F597" s="2">
        <v>596</v>
      </c>
      <c r="G597" s="3" t="s">
        <v>324</v>
      </c>
      <c r="H597" s="2">
        <v>32</v>
      </c>
      <c r="I597" s="37">
        <f t="shared" si="46"/>
        <v>0.68027210884353739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 x14ac:dyDescent="0.2">
      <c r="A598" s="2">
        <v>597</v>
      </c>
      <c r="B598" s="3" t="s">
        <v>438</v>
      </c>
      <c r="C598" s="2">
        <v>30</v>
      </c>
      <c r="D598" s="37">
        <f t="shared" si="45"/>
        <v>0.56936800151831468</v>
      </c>
      <c r="E598" s="29"/>
      <c r="F598" s="2">
        <v>597</v>
      </c>
      <c r="G598" s="3" t="s">
        <v>905</v>
      </c>
      <c r="H598" s="2">
        <v>32</v>
      </c>
      <c r="I598" s="37">
        <f t="shared" si="46"/>
        <v>0.68027210884353739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 x14ac:dyDescent="0.2">
      <c r="A599" s="2">
        <v>598</v>
      </c>
      <c r="B599" s="3" t="s">
        <v>695</v>
      </c>
      <c r="C599" s="2">
        <v>30</v>
      </c>
      <c r="D599" s="37">
        <f t="shared" si="45"/>
        <v>0.56936800151831468</v>
      </c>
      <c r="E599" s="29"/>
      <c r="F599" s="2">
        <v>598</v>
      </c>
      <c r="G599" s="3" t="s">
        <v>1274</v>
      </c>
      <c r="H599" s="2">
        <v>32</v>
      </c>
      <c r="I599" s="37">
        <f t="shared" si="46"/>
        <v>0.68027210884353739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 x14ac:dyDescent="0.2">
      <c r="A600" s="2">
        <v>599</v>
      </c>
      <c r="B600" s="3" t="s">
        <v>1268</v>
      </c>
      <c r="C600" s="2">
        <v>30</v>
      </c>
      <c r="D600" s="37">
        <f t="shared" si="45"/>
        <v>0.56936800151831468</v>
      </c>
      <c r="E600" s="29"/>
      <c r="F600" s="2">
        <v>599</v>
      </c>
      <c r="G600" s="3" t="s">
        <v>779</v>
      </c>
      <c r="H600" s="2">
        <v>32</v>
      </c>
      <c r="I600" s="37">
        <f t="shared" si="46"/>
        <v>0.68027210884353739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 x14ac:dyDescent="0.2">
      <c r="A601" s="2">
        <v>600</v>
      </c>
      <c r="B601" s="3" t="s">
        <v>2797</v>
      </c>
      <c r="C601" s="2">
        <v>30</v>
      </c>
      <c r="D601" s="37">
        <f t="shared" si="45"/>
        <v>0.56936800151831468</v>
      </c>
      <c r="E601" s="29"/>
      <c r="F601" s="2">
        <v>600</v>
      </c>
      <c r="G601" s="3" t="s">
        <v>973</v>
      </c>
      <c r="H601" s="2">
        <v>31</v>
      </c>
      <c r="I601" s="37">
        <f t="shared" si="46"/>
        <v>0.65901360544217691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 x14ac:dyDescent="0.2">
      <c r="A602" s="2">
        <v>601</v>
      </c>
      <c r="B602" s="24" t="s">
        <v>3515</v>
      </c>
      <c r="C602" s="2">
        <v>29</v>
      </c>
      <c r="D602" s="37">
        <f t="shared" si="45"/>
        <v>0.55038906813437083</v>
      </c>
      <c r="E602" s="29"/>
      <c r="F602" s="2">
        <v>601</v>
      </c>
      <c r="G602" s="3" t="s">
        <v>1052</v>
      </c>
      <c r="H602" s="2">
        <v>31</v>
      </c>
      <c r="I602" s="37">
        <f t="shared" si="46"/>
        <v>0.65901360544217691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 x14ac:dyDescent="0.2">
      <c r="A603" s="2">
        <v>602</v>
      </c>
      <c r="B603" s="24" t="s">
        <v>3626</v>
      </c>
      <c r="C603" s="2">
        <v>29</v>
      </c>
      <c r="D603" s="37">
        <f t="shared" si="45"/>
        <v>0.55038906813437083</v>
      </c>
      <c r="E603" s="29"/>
      <c r="F603" s="2">
        <v>602</v>
      </c>
      <c r="G603" s="3" t="s">
        <v>2304</v>
      </c>
      <c r="H603" s="2">
        <v>30</v>
      </c>
      <c r="I603" s="37">
        <f t="shared" si="46"/>
        <v>0.63775510204081631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 x14ac:dyDescent="0.2">
      <c r="A604" s="2">
        <v>603</v>
      </c>
      <c r="B604" s="3" t="s">
        <v>1450</v>
      </c>
      <c r="C604" s="2">
        <v>29</v>
      </c>
      <c r="D604" s="37">
        <f t="shared" si="45"/>
        <v>0.55038906813437083</v>
      </c>
      <c r="E604" s="29"/>
      <c r="F604" s="2">
        <v>603</v>
      </c>
      <c r="G604" s="3" t="s">
        <v>1830</v>
      </c>
      <c r="H604" s="2">
        <v>30</v>
      </c>
      <c r="I604" s="37">
        <f t="shared" si="46"/>
        <v>0.63775510204081631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 x14ac:dyDescent="0.2">
      <c r="A605" s="2">
        <v>604</v>
      </c>
      <c r="B605" s="24" t="s">
        <v>3159</v>
      </c>
      <c r="C605" s="2">
        <v>29</v>
      </c>
      <c r="D605" s="37">
        <f t="shared" si="45"/>
        <v>0.55038906813437083</v>
      </c>
      <c r="E605" s="29"/>
      <c r="F605" s="2">
        <v>604</v>
      </c>
      <c r="G605" s="3" t="s">
        <v>3212</v>
      </c>
      <c r="H605" s="2">
        <v>29</v>
      </c>
      <c r="I605" s="37">
        <f t="shared" si="46"/>
        <v>0.61649659863945572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 x14ac:dyDescent="0.2">
      <c r="A606" s="2">
        <v>605</v>
      </c>
      <c r="B606" s="24" t="s">
        <v>2933</v>
      </c>
      <c r="C606" s="2">
        <v>28</v>
      </c>
      <c r="D606" s="37">
        <f t="shared" si="45"/>
        <v>0.53141013475042709</v>
      </c>
      <c r="E606" s="29"/>
      <c r="F606" s="2">
        <v>605</v>
      </c>
      <c r="G606" s="3" t="s">
        <v>1658</v>
      </c>
      <c r="H606" s="2">
        <v>29</v>
      </c>
      <c r="I606" s="37">
        <f t="shared" si="46"/>
        <v>0.61649659863945572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 x14ac:dyDescent="0.2">
      <c r="A607" s="2">
        <v>606</v>
      </c>
      <c r="B607" s="24" t="s">
        <v>3072</v>
      </c>
      <c r="C607" s="2">
        <v>28</v>
      </c>
      <c r="D607" s="37">
        <f t="shared" si="45"/>
        <v>0.53141013475042709</v>
      </c>
      <c r="E607" s="29"/>
      <c r="F607" s="2">
        <v>606</v>
      </c>
      <c r="G607" s="3" t="s">
        <v>850</v>
      </c>
      <c r="H607" s="2">
        <v>28</v>
      </c>
      <c r="I607" s="37">
        <f t="shared" si="46"/>
        <v>0.59523809523809523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 x14ac:dyDescent="0.2">
      <c r="A608" s="2">
        <v>607</v>
      </c>
      <c r="B608" s="24" t="s">
        <v>2926</v>
      </c>
      <c r="C608" s="2">
        <v>28</v>
      </c>
      <c r="D608" s="37">
        <f t="shared" si="45"/>
        <v>0.53141013475042709</v>
      </c>
      <c r="E608" s="29"/>
      <c r="F608" s="2">
        <v>607</v>
      </c>
      <c r="G608" s="3" t="s">
        <v>1679</v>
      </c>
      <c r="H608" s="2">
        <v>28</v>
      </c>
      <c r="I608" s="37">
        <f t="shared" si="46"/>
        <v>0.59523809523809523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 x14ac:dyDescent="0.2">
      <c r="A609" s="2">
        <v>608</v>
      </c>
      <c r="B609" s="3" t="s">
        <v>326</v>
      </c>
      <c r="C609" s="2">
        <v>28</v>
      </c>
      <c r="D609" s="37">
        <f t="shared" si="45"/>
        <v>0.53141013475042709</v>
      </c>
      <c r="E609" s="29"/>
      <c r="F609" s="2">
        <v>608</v>
      </c>
      <c r="G609" s="3" t="s">
        <v>335</v>
      </c>
      <c r="H609" s="2">
        <v>28</v>
      </c>
      <c r="I609" s="37">
        <f t="shared" si="46"/>
        <v>0.59523809523809523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 x14ac:dyDescent="0.2">
      <c r="A610" s="30">
        <v>609</v>
      </c>
      <c r="B610" s="24" t="s">
        <v>3610</v>
      </c>
      <c r="C610" s="2">
        <v>27</v>
      </c>
      <c r="D610" s="37">
        <f t="shared" si="45"/>
        <v>0.51243120136648324</v>
      </c>
      <c r="E610" s="29"/>
      <c r="F610" s="2">
        <v>609</v>
      </c>
      <c r="G610" s="3" t="s">
        <v>553</v>
      </c>
      <c r="H610" s="2">
        <v>27</v>
      </c>
      <c r="I610" s="37">
        <f t="shared" si="46"/>
        <v>0.57397959183673475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 x14ac:dyDescent="0.2">
      <c r="A611" s="2">
        <v>610</v>
      </c>
      <c r="B611" s="3" t="s">
        <v>2378</v>
      </c>
      <c r="C611" s="2">
        <v>27</v>
      </c>
      <c r="D611" s="37">
        <f t="shared" si="45"/>
        <v>0.51243120136648324</v>
      </c>
      <c r="E611" s="29"/>
      <c r="F611" s="2">
        <v>610</v>
      </c>
      <c r="G611" s="3" t="s">
        <v>2090</v>
      </c>
      <c r="H611" s="2">
        <v>27</v>
      </c>
      <c r="I611" s="37">
        <f t="shared" si="46"/>
        <v>0.57397959183673475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 x14ac:dyDescent="0.2">
      <c r="A612" s="2">
        <v>611</v>
      </c>
      <c r="B612" s="24" t="s">
        <v>2893</v>
      </c>
      <c r="C612" s="2">
        <v>27</v>
      </c>
      <c r="D612" s="37">
        <f t="shared" si="45"/>
        <v>0.51243120136648324</v>
      </c>
      <c r="E612" s="29"/>
      <c r="F612" s="2">
        <v>611</v>
      </c>
      <c r="G612" s="3" t="s">
        <v>928</v>
      </c>
      <c r="H612" s="2">
        <v>27</v>
      </c>
      <c r="I612" s="37">
        <f t="shared" si="46"/>
        <v>0.57397959183673475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 x14ac:dyDescent="0.2">
      <c r="A613" s="2">
        <v>612</v>
      </c>
      <c r="B613" s="24" t="s">
        <v>3634</v>
      </c>
      <c r="C613" s="2">
        <v>27</v>
      </c>
      <c r="D613" s="37">
        <f t="shared" si="45"/>
        <v>0.51243120136648324</v>
      </c>
      <c r="E613" s="29"/>
      <c r="F613" s="2">
        <v>612</v>
      </c>
      <c r="G613" s="3" t="s">
        <v>1823</v>
      </c>
      <c r="H613" s="2">
        <v>27</v>
      </c>
      <c r="I613" s="37">
        <f t="shared" si="46"/>
        <v>0.57397959183673475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 x14ac:dyDescent="0.2">
      <c r="A614" s="2">
        <v>613</v>
      </c>
      <c r="B614" s="24" t="s">
        <v>2802</v>
      </c>
      <c r="C614" s="2">
        <v>26</v>
      </c>
      <c r="D614" s="37">
        <f t="shared" si="45"/>
        <v>0.49345226798253938</v>
      </c>
      <c r="E614" s="29"/>
      <c r="F614" s="2">
        <v>613</v>
      </c>
      <c r="G614" s="3" t="s">
        <v>2489</v>
      </c>
      <c r="H614" s="2">
        <v>27</v>
      </c>
      <c r="I614" s="37">
        <f t="shared" si="46"/>
        <v>0.57397959183673475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 x14ac:dyDescent="0.2">
      <c r="A615" s="2">
        <v>614</v>
      </c>
      <c r="B615" s="24" t="s">
        <v>3529</v>
      </c>
      <c r="C615" s="2">
        <v>26</v>
      </c>
      <c r="D615" s="37">
        <f t="shared" si="45"/>
        <v>0.49345226798253938</v>
      </c>
      <c r="E615" s="29"/>
      <c r="F615" s="2">
        <v>614</v>
      </c>
      <c r="G615" s="3" t="s">
        <v>1080</v>
      </c>
      <c r="H615" s="2">
        <v>27</v>
      </c>
      <c r="I615" s="37">
        <f t="shared" si="46"/>
        <v>0.57397959183673475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 x14ac:dyDescent="0.2">
      <c r="A616" s="2">
        <v>615</v>
      </c>
      <c r="B616" s="24" t="s">
        <v>3682</v>
      </c>
      <c r="C616" s="2">
        <v>26</v>
      </c>
      <c r="D616" s="37">
        <f t="shared" si="45"/>
        <v>0.49345226798253938</v>
      </c>
      <c r="E616" s="29"/>
      <c r="F616" s="2">
        <v>615</v>
      </c>
      <c r="G616" s="3" t="s">
        <v>2097</v>
      </c>
      <c r="H616" s="2">
        <v>27</v>
      </c>
      <c r="I616" s="37">
        <f t="shared" si="46"/>
        <v>0.57397959183673475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 x14ac:dyDescent="0.2">
      <c r="A617" s="2">
        <v>616</v>
      </c>
      <c r="B617" s="3" t="s">
        <v>1282</v>
      </c>
      <c r="C617" s="2">
        <v>25</v>
      </c>
      <c r="D617" s="37">
        <f t="shared" si="45"/>
        <v>0.47447333459859559</v>
      </c>
      <c r="E617" s="29"/>
      <c r="F617" s="2">
        <v>616</v>
      </c>
      <c r="G617" s="3" t="s">
        <v>986</v>
      </c>
      <c r="H617" s="2">
        <v>27</v>
      </c>
      <c r="I617" s="37">
        <f t="shared" si="46"/>
        <v>0.57397959183673475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 x14ac:dyDescent="0.2">
      <c r="A618" s="2">
        <v>617</v>
      </c>
      <c r="B618" s="24" t="s">
        <v>3633</v>
      </c>
      <c r="C618" s="2">
        <v>25</v>
      </c>
      <c r="D618" s="37">
        <f t="shared" si="45"/>
        <v>0.47447333459859559</v>
      </c>
      <c r="E618" s="29"/>
      <c r="F618" s="2">
        <v>617</v>
      </c>
      <c r="G618" s="3" t="s">
        <v>699</v>
      </c>
      <c r="H618" s="2">
        <v>26</v>
      </c>
      <c r="I618" s="37">
        <f t="shared" si="46"/>
        <v>0.55272108843537415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 x14ac:dyDescent="0.2">
      <c r="A619" s="2">
        <v>618</v>
      </c>
      <c r="B619" s="24" t="s">
        <v>2998</v>
      </c>
      <c r="C619" s="2">
        <v>25</v>
      </c>
      <c r="D619" s="37">
        <f t="shared" si="45"/>
        <v>0.47447333459859559</v>
      </c>
      <c r="E619" s="29"/>
      <c r="F619" s="2">
        <v>618</v>
      </c>
      <c r="G619" s="3" t="s">
        <v>2738</v>
      </c>
      <c r="H619" s="2">
        <v>26</v>
      </c>
      <c r="I619" s="37">
        <f t="shared" si="46"/>
        <v>0.55272108843537415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 x14ac:dyDescent="0.2">
      <c r="A620" s="2">
        <v>619</v>
      </c>
      <c r="B620" s="24" t="s">
        <v>3687</v>
      </c>
      <c r="C620" s="2">
        <v>25</v>
      </c>
      <c r="D620" s="37">
        <f t="shared" si="45"/>
        <v>0.47447333459859559</v>
      </c>
      <c r="E620" s="29"/>
      <c r="F620" s="2">
        <v>619</v>
      </c>
      <c r="G620" s="3" t="s">
        <v>1092</v>
      </c>
      <c r="H620" s="2">
        <v>26</v>
      </c>
      <c r="I620" s="37">
        <f t="shared" si="46"/>
        <v>0.55272108843537415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 x14ac:dyDescent="0.2">
      <c r="A621" s="2">
        <v>620</v>
      </c>
      <c r="B621" s="24" t="s">
        <v>3699</v>
      </c>
      <c r="C621" s="2">
        <v>24</v>
      </c>
      <c r="D621" s="37">
        <f t="shared" si="45"/>
        <v>0.45549440121465173</v>
      </c>
      <c r="E621" s="29"/>
      <c r="F621" s="2">
        <v>620</v>
      </c>
      <c r="G621" s="3" t="s">
        <v>831</v>
      </c>
      <c r="H621" s="2">
        <v>25</v>
      </c>
      <c r="I621" s="37">
        <f t="shared" si="46"/>
        <v>0.53146258503401356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 x14ac:dyDescent="0.2">
      <c r="A622" s="2">
        <v>621</v>
      </c>
      <c r="B622" s="24" t="s">
        <v>2948</v>
      </c>
      <c r="C622" s="2">
        <v>24</v>
      </c>
      <c r="D622" s="37">
        <f t="shared" si="45"/>
        <v>0.45549440121465173</v>
      </c>
      <c r="E622" s="29"/>
      <c r="F622" s="2">
        <v>621</v>
      </c>
      <c r="G622" s="3" t="s">
        <v>1187</v>
      </c>
      <c r="H622" s="2">
        <v>25</v>
      </c>
      <c r="I622" s="37">
        <f t="shared" si="46"/>
        <v>0.53146258503401356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 x14ac:dyDescent="0.2">
      <c r="A623" s="2">
        <v>622</v>
      </c>
      <c r="B623" s="3" t="s">
        <v>2807</v>
      </c>
      <c r="C623" s="2">
        <v>24</v>
      </c>
      <c r="D623" s="37">
        <f t="shared" si="45"/>
        <v>0.45549440121465173</v>
      </c>
      <c r="E623" s="29"/>
      <c r="F623" s="2">
        <v>622</v>
      </c>
      <c r="G623" s="3" t="s">
        <v>1031</v>
      </c>
      <c r="H623" s="2">
        <v>25</v>
      </c>
      <c r="I623" s="37">
        <f t="shared" si="46"/>
        <v>0.53146258503401356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 x14ac:dyDescent="0.2">
      <c r="A624" s="2">
        <v>623</v>
      </c>
      <c r="B624" s="3" t="s">
        <v>17</v>
      </c>
      <c r="C624" s="2">
        <v>24</v>
      </c>
      <c r="D624" s="37">
        <f t="shared" si="45"/>
        <v>0.45549440121465173</v>
      </c>
      <c r="E624" s="29"/>
      <c r="F624" s="2">
        <v>623</v>
      </c>
      <c r="G624" s="3" t="s">
        <v>1762</v>
      </c>
      <c r="H624" s="2">
        <v>25</v>
      </c>
      <c r="I624" s="37">
        <f t="shared" si="46"/>
        <v>0.53146258503401356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 x14ac:dyDescent="0.2">
      <c r="A625" s="2">
        <v>624</v>
      </c>
      <c r="B625" s="3" t="s">
        <v>2405</v>
      </c>
      <c r="C625" s="2">
        <v>24</v>
      </c>
      <c r="D625" s="37">
        <f t="shared" si="45"/>
        <v>0.45549440121465173</v>
      </c>
      <c r="E625" s="29"/>
      <c r="F625" s="2">
        <v>624</v>
      </c>
      <c r="G625" s="3" t="s">
        <v>140</v>
      </c>
      <c r="H625" s="2">
        <v>24</v>
      </c>
      <c r="I625" s="37">
        <f t="shared" si="46"/>
        <v>0.51020408163265307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 x14ac:dyDescent="0.2">
      <c r="A626" s="2">
        <v>625</v>
      </c>
      <c r="B626" s="3" t="s">
        <v>2936</v>
      </c>
      <c r="C626" s="2">
        <v>24</v>
      </c>
      <c r="D626" s="37">
        <f t="shared" si="45"/>
        <v>0.45549440121465173</v>
      </c>
      <c r="E626" s="29"/>
      <c r="F626" s="2">
        <v>625</v>
      </c>
      <c r="G626" s="3" t="s">
        <v>789</v>
      </c>
      <c r="H626" s="2">
        <v>24</v>
      </c>
      <c r="I626" s="37">
        <f t="shared" si="46"/>
        <v>0.51020408163265307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 x14ac:dyDescent="0.2">
      <c r="A627" s="2">
        <v>626</v>
      </c>
      <c r="B627" s="24" t="s">
        <v>3605</v>
      </c>
      <c r="C627" s="2">
        <v>23</v>
      </c>
      <c r="D627" s="37">
        <f t="shared" si="45"/>
        <v>0.43651546783070794</v>
      </c>
      <c r="E627" s="29"/>
      <c r="F627" s="2">
        <v>626</v>
      </c>
      <c r="G627" s="3" t="s">
        <v>2560</v>
      </c>
      <c r="H627" s="2">
        <v>24</v>
      </c>
      <c r="I627" s="37">
        <f t="shared" si="46"/>
        <v>0.51020408163265307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 x14ac:dyDescent="0.2">
      <c r="A628" s="2">
        <v>627</v>
      </c>
      <c r="B628" s="24" t="s">
        <v>3060</v>
      </c>
      <c r="C628" s="2">
        <v>23</v>
      </c>
      <c r="D628" s="37">
        <f t="shared" si="45"/>
        <v>0.43651546783070794</v>
      </c>
      <c r="E628" s="29"/>
      <c r="F628" s="2">
        <v>627</v>
      </c>
      <c r="G628" s="3" t="s">
        <v>782</v>
      </c>
      <c r="H628" s="2">
        <v>24</v>
      </c>
      <c r="I628" s="37">
        <f t="shared" si="46"/>
        <v>0.51020408163265307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 x14ac:dyDescent="0.2">
      <c r="A629" s="30">
        <v>628</v>
      </c>
      <c r="B629" s="24" t="s">
        <v>3631</v>
      </c>
      <c r="C629" s="2">
        <v>23</v>
      </c>
      <c r="D629" s="37">
        <f t="shared" si="45"/>
        <v>0.43651546783070794</v>
      </c>
      <c r="E629" s="29"/>
      <c r="F629" s="2">
        <v>628</v>
      </c>
      <c r="G629" s="3" t="s">
        <v>552</v>
      </c>
      <c r="H629" s="2">
        <v>23</v>
      </c>
      <c r="I629" s="37">
        <f t="shared" si="46"/>
        <v>0.48894557823129253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 x14ac:dyDescent="0.2">
      <c r="A630" s="2">
        <v>629</v>
      </c>
      <c r="B630" s="24" t="s">
        <v>3688</v>
      </c>
      <c r="C630" s="2">
        <v>23</v>
      </c>
      <c r="D630" s="37">
        <f t="shared" si="45"/>
        <v>0.43651546783070794</v>
      </c>
      <c r="E630" s="29"/>
      <c r="F630" s="2">
        <v>629</v>
      </c>
      <c r="G630" s="3" t="s">
        <v>481</v>
      </c>
      <c r="H630" s="2">
        <v>23</v>
      </c>
      <c r="I630" s="37">
        <f t="shared" si="46"/>
        <v>0.48894557823129253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 x14ac:dyDescent="0.2">
      <c r="A631" s="2">
        <v>630</v>
      </c>
      <c r="B631" s="3" t="s">
        <v>688</v>
      </c>
      <c r="C631" s="2">
        <v>22</v>
      </c>
      <c r="D631" s="37">
        <f t="shared" si="45"/>
        <v>0.41753653444676408</v>
      </c>
      <c r="E631" s="29"/>
      <c r="F631" s="2">
        <v>630</v>
      </c>
      <c r="G631" s="3" t="s">
        <v>2091</v>
      </c>
      <c r="H631" s="2">
        <v>23</v>
      </c>
      <c r="I631" s="37">
        <f t="shared" si="46"/>
        <v>0.48894557823129253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 x14ac:dyDescent="0.2">
      <c r="A632" s="2">
        <v>631</v>
      </c>
      <c r="B632" s="24" t="s">
        <v>3702</v>
      </c>
      <c r="C632" s="2">
        <v>22</v>
      </c>
      <c r="D632" s="37">
        <f t="shared" si="45"/>
        <v>0.41753653444676408</v>
      </c>
      <c r="E632" s="29"/>
      <c r="F632" s="2">
        <v>631</v>
      </c>
      <c r="G632" s="3" t="s">
        <v>139</v>
      </c>
      <c r="H632" s="2">
        <v>23</v>
      </c>
      <c r="I632" s="37">
        <f t="shared" si="46"/>
        <v>0.48894557823129253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 x14ac:dyDescent="0.2">
      <c r="A633" s="2">
        <v>632</v>
      </c>
      <c r="B633" s="3" t="s">
        <v>684</v>
      </c>
      <c r="C633" s="2">
        <v>21</v>
      </c>
      <c r="D633" s="37">
        <f t="shared" si="45"/>
        <v>0.39855760106282029</v>
      </c>
      <c r="E633" s="29"/>
      <c r="F633" s="2">
        <v>632</v>
      </c>
      <c r="G633" s="3" t="s">
        <v>950</v>
      </c>
      <c r="H633" s="2">
        <v>22</v>
      </c>
      <c r="I633" s="37">
        <f t="shared" si="46"/>
        <v>0.46768707482993199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 x14ac:dyDescent="0.2">
      <c r="A634" s="2">
        <v>633</v>
      </c>
      <c r="B634" s="24" t="s">
        <v>3690</v>
      </c>
      <c r="C634" s="2">
        <v>21</v>
      </c>
      <c r="D634" s="37">
        <f t="shared" si="45"/>
        <v>0.39855760106282029</v>
      </c>
      <c r="E634" s="29"/>
      <c r="F634" s="2">
        <v>633</v>
      </c>
      <c r="G634" s="3" t="s">
        <v>1824</v>
      </c>
      <c r="H634" s="2">
        <v>22</v>
      </c>
      <c r="I634" s="37">
        <f t="shared" si="46"/>
        <v>0.46768707482993199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 x14ac:dyDescent="0.2">
      <c r="A635" s="2">
        <v>634</v>
      </c>
      <c r="B635" s="3" t="s">
        <v>1622</v>
      </c>
      <c r="C635" s="2">
        <v>21</v>
      </c>
      <c r="D635" s="37">
        <f t="shared" si="45"/>
        <v>0.39855760106282029</v>
      </c>
      <c r="E635" s="29"/>
      <c r="F635" s="2">
        <v>634</v>
      </c>
      <c r="G635" s="3" t="s">
        <v>1503</v>
      </c>
      <c r="H635" s="2">
        <v>22</v>
      </c>
      <c r="I635" s="37">
        <f t="shared" si="46"/>
        <v>0.46768707482993199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 x14ac:dyDescent="0.2">
      <c r="A636" s="2">
        <v>635</v>
      </c>
      <c r="B636" s="24" t="s">
        <v>3446</v>
      </c>
      <c r="C636" s="2">
        <v>21</v>
      </c>
      <c r="D636" s="37">
        <f t="shared" si="45"/>
        <v>0.39855760106282029</v>
      </c>
      <c r="E636" s="29"/>
      <c r="F636" s="2">
        <v>635</v>
      </c>
      <c r="G636" s="3" t="s">
        <v>323</v>
      </c>
      <c r="H636" s="2">
        <v>21</v>
      </c>
      <c r="I636" s="37">
        <f t="shared" si="46"/>
        <v>0.4464285714285714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 x14ac:dyDescent="0.2">
      <c r="A637" s="2">
        <v>636</v>
      </c>
      <c r="B637" s="24" t="s">
        <v>3524</v>
      </c>
      <c r="C637" s="2">
        <v>21</v>
      </c>
      <c r="D637" s="37">
        <f t="shared" si="45"/>
        <v>0.39855760106282029</v>
      </c>
      <c r="E637" s="29"/>
      <c r="F637" s="2">
        <v>636</v>
      </c>
      <c r="G637" s="3" t="s">
        <v>1204</v>
      </c>
      <c r="H637" s="2">
        <v>20</v>
      </c>
      <c r="I637" s="37">
        <f t="shared" si="46"/>
        <v>0.42517006802721091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 x14ac:dyDescent="0.2">
      <c r="A638" s="2">
        <v>637</v>
      </c>
      <c r="B638" s="24" t="s">
        <v>2990</v>
      </c>
      <c r="C638" s="2">
        <v>21</v>
      </c>
      <c r="D638" s="37">
        <f t="shared" si="45"/>
        <v>0.39855760106282029</v>
      </c>
      <c r="E638" s="29"/>
      <c r="F638" s="2">
        <v>637</v>
      </c>
      <c r="G638" s="3" t="s">
        <v>482</v>
      </c>
      <c r="H638" s="2">
        <v>20</v>
      </c>
      <c r="I638" s="37">
        <f t="shared" si="46"/>
        <v>0.42517006802721091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 x14ac:dyDescent="0.2">
      <c r="A639" s="2">
        <v>638</v>
      </c>
      <c r="B639" s="9" t="s">
        <v>3572</v>
      </c>
      <c r="C639" s="2">
        <v>21</v>
      </c>
      <c r="D639" s="37">
        <f t="shared" si="45"/>
        <v>0.39855760106282029</v>
      </c>
      <c r="E639" s="29"/>
      <c r="F639" s="2">
        <v>638</v>
      </c>
      <c r="G639" s="3" t="s">
        <v>1770</v>
      </c>
      <c r="H639" s="2">
        <v>20</v>
      </c>
      <c r="I639" s="37">
        <f t="shared" si="46"/>
        <v>0.42517006802721091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 x14ac:dyDescent="0.2">
      <c r="A640" s="2">
        <v>639</v>
      </c>
      <c r="B640" s="24" t="s">
        <v>2821</v>
      </c>
      <c r="C640" s="2">
        <v>20</v>
      </c>
      <c r="D640" s="37">
        <f t="shared" si="45"/>
        <v>0.37957866767887644</v>
      </c>
      <c r="E640" s="29"/>
      <c r="F640" s="2">
        <v>639</v>
      </c>
      <c r="G640" s="3" t="s">
        <v>814</v>
      </c>
      <c r="H640" s="2">
        <v>20</v>
      </c>
      <c r="I640" s="37">
        <f t="shared" si="46"/>
        <v>0.42517006802721091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 x14ac:dyDescent="0.2">
      <c r="A641" s="2">
        <v>640</v>
      </c>
      <c r="B641" s="9" t="s">
        <v>3573</v>
      </c>
      <c r="C641" s="2">
        <v>20</v>
      </c>
      <c r="D641" s="37">
        <f t="shared" si="45"/>
        <v>0.37957866767887644</v>
      </c>
      <c r="E641" s="29"/>
      <c r="F641" s="2">
        <v>640</v>
      </c>
      <c r="G641" s="3" t="s">
        <v>2561</v>
      </c>
      <c r="H641" s="2">
        <v>19</v>
      </c>
      <c r="I641" s="37">
        <f t="shared" si="46"/>
        <v>0.40391156462585037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 x14ac:dyDescent="0.2">
      <c r="A642" s="2">
        <v>641</v>
      </c>
      <c r="B642" s="24" t="s">
        <v>3548</v>
      </c>
      <c r="C642" s="2">
        <v>20</v>
      </c>
      <c r="D642" s="37">
        <f t="shared" si="45"/>
        <v>0.37957866767887644</v>
      </c>
      <c r="E642" s="29"/>
      <c r="F642" s="2">
        <v>641</v>
      </c>
      <c r="G642" s="3" t="s">
        <v>336</v>
      </c>
      <c r="H642" s="2">
        <v>19</v>
      </c>
      <c r="I642" s="37">
        <f t="shared" si="46"/>
        <v>0.40391156462585037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 x14ac:dyDescent="0.2">
      <c r="A643" s="2">
        <v>642</v>
      </c>
      <c r="B643" s="24" t="s">
        <v>3627</v>
      </c>
      <c r="C643" s="2">
        <v>20</v>
      </c>
      <c r="D643" s="37">
        <f t="shared" si="45"/>
        <v>0.37957866767887644</v>
      </c>
      <c r="E643" s="29"/>
      <c r="F643" s="2">
        <v>642</v>
      </c>
      <c r="G643" s="3" t="s">
        <v>2309</v>
      </c>
      <c r="H643" s="2">
        <v>17</v>
      </c>
      <c r="I643" s="37">
        <f t="shared" si="46"/>
        <v>0.36139455782312924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 x14ac:dyDescent="0.2">
      <c r="A644" s="2">
        <v>643</v>
      </c>
      <c r="B644" s="24" t="s">
        <v>3691</v>
      </c>
      <c r="C644" s="2">
        <v>20</v>
      </c>
      <c r="D644" s="37">
        <f t="shared" si="45"/>
        <v>0.37957866767887644</v>
      </c>
      <c r="E644" s="29"/>
      <c r="F644" s="2">
        <v>643</v>
      </c>
      <c r="G644" s="3" t="s">
        <v>1835</v>
      </c>
      <c r="H644" s="2">
        <v>17</v>
      </c>
      <c r="I644" s="37">
        <f t="shared" si="46"/>
        <v>0.36139455782312924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 x14ac:dyDescent="0.2">
      <c r="A645" s="2">
        <v>644</v>
      </c>
      <c r="B645" s="24" t="s">
        <v>3001</v>
      </c>
      <c r="C645" s="2">
        <v>20</v>
      </c>
      <c r="D645" s="37">
        <f t="shared" ref="D645:D708" si="47">C645/52.69</f>
        <v>0.37957866767887644</v>
      </c>
      <c r="E645" s="29"/>
      <c r="F645" s="2">
        <v>644</v>
      </c>
      <c r="G645" s="3" t="s">
        <v>1004</v>
      </c>
      <c r="H645" s="2">
        <v>17</v>
      </c>
      <c r="I645" s="37">
        <f t="shared" ref="I645:I688" si="48">(H645/4704)*100</f>
        <v>0.36139455782312924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 x14ac:dyDescent="0.2">
      <c r="A646" s="2">
        <v>645</v>
      </c>
      <c r="B646" s="3" t="s">
        <v>694</v>
      </c>
      <c r="C646" s="2">
        <v>20</v>
      </c>
      <c r="D646" s="37">
        <f t="shared" si="47"/>
        <v>0.37957866767887644</v>
      </c>
      <c r="E646" s="29"/>
      <c r="F646" s="2">
        <v>645</v>
      </c>
      <c r="G646" s="3" t="s">
        <v>1911</v>
      </c>
      <c r="H646" s="2">
        <v>17</v>
      </c>
      <c r="I646" s="37">
        <f t="shared" si="48"/>
        <v>0.36139455782312924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 x14ac:dyDescent="0.2">
      <c r="A647" s="2">
        <v>646</v>
      </c>
      <c r="B647" s="3" t="s">
        <v>1628</v>
      </c>
      <c r="C647" s="2">
        <v>20</v>
      </c>
      <c r="D647" s="37">
        <f t="shared" si="47"/>
        <v>0.37957866767887644</v>
      </c>
      <c r="E647" s="29"/>
      <c r="F647" s="2">
        <v>646</v>
      </c>
      <c r="G647" s="3" t="s">
        <v>2599</v>
      </c>
      <c r="H647" s="2">
        <v>16</v>
      </c>
      <c r="I647" s="37">
        <f t="shared" si="48"/>
        <v>0.3401360544217687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 x14ac:dyDescent="0.2">
      <c r="A648" s="30">
        <v>647</v>
      </c>
      <c r="B648" s="24" t="s">
        <v>3335</v>
      </c>
      <c r="C648" s="2">
        <v>19</v>
      </c>
      <c r="D648" s="37">
        <f t="shared" si="47"/>
        <v>0.36059973429493264</v>
      </c>
      <c r="E648" s="29"/>
      <c r="F648" s="2">
        <v>647</v>
      </c>
      <c r="G648" s="3" t="s">
        <v>1676</v>
      </c>
      <c r="H648" s="2">
        <v>15</v>
      </c>
      <c r="I648" s="37">
        <f t="shared" si="48"/>
        <v>0.31887755102040816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 x14ac:dyDescent="0.2">
      <c r="A649" s="2">
        <v>648</v>
      </c>
      <c r="B649" s="3" t="s">
        <v>1273</v>
      </c>
      <c r="C649" s="2">
        <v>19</v>
      </c>
      <c r="D649" s="37">
        <f t="shared" si="47"/>
        <v>0.36059973429493264</v>
      </c>
      <c r="E649" s="29"/>
      <c r="F649" s="2">
        <v>648</v>
      </c>
      <c r="G649" s="3" t="s">
        <v>2402</v>
      </c>
      <c r="H649" s="2">
        <v>15</v>
      </c>
      <c r="I649" s="37">
        <f t="shared" si="48"/>
        <v>0.31887755102040816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 x14ac:dyDescent="0.2">
      <c r="A650" s="2">
        <v>649</v>
      </c>
      <c r="B650" s="24" t="s">
        <v>3434</v>
      </c>
      <c r="C650" s="2">
        <v>19</v>
      </c>
      <c r="D650" s="37">
        <f t="shared" si="47"/>
        <v>0.36059973429493264</v>
      </c>
      <c r="E650" s="29"/>
      <c r="F650" s="2">
        <v>649</v>
      </c>
      <c r="G650" s="3" t="s">
        <v>2313</v>
      </c>
      <c r="H650" s="2">
        <v>15</v>
      </c>
      <c r="I650" s="37">
        <f t="shared" si="48"/>
        <v>0.31887755102040816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 x14ac:dyDescent="0.2">
      <c r="A651" s="2">
        <v>650</v>
      </c>
      <c r="B651" s="24" t="s">
        <v>3689</v>
      </c>
      <c r="C651" s="2">
        <v>19</v>
      </c>
      <c r="D651" s="37">
        <f t="shared" si="47"/>
        <v>0.36059973429493264</v>
      </c>
      <c r="E651" s="29"/>
      <c r="F651" s="2">
        <v>650</v>
      </c>
      <c r="G651" s="3" t="s">
        <v>1014</v>
      </c>
      <c r="H651" s="2">
        <v>14</v>
      </c>
      <c r="I651" s="37">
        <f t="shared" si="48"/>
        <v>0.29761904761904762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 x14ac:dyDescent="0.2">
      <c r="A652" s="2">
        <v>651</v>
      </c>
      <c r="B652" s="24" t="s">
        <v>3629</v>
      </c>
      <c r="C652" s="2">
        <v>19</v>
      </c>
      <c r="D652" s="37">
        <f t="shared" si="47"/>
        <v>0.36059973429493264</v>
      </c>
      <c r="E652" s="29"/>
      <c r="F652" s="2">
        <v>651</v>
      </c>
      <c r="G652" s="3" t="s">
        <v>1095</v>
      </c>
      <c r="H652" s="2">
        <v>14</v>
      </c>
      <c r="I652" s="37">
        <f t="shared" si="48"/>
        <v>0.29761904761904762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 x14ac:dyDescent="0.2">
      <c r="A653" s="2">
        <v>652</v>
      </c>
      <c r="B653" s="24" t="s">
        <v>3032</v>
      </c>
      <c r="C653" s="2">
        <v>19</v>
      </c>
      <c r="D653" s="37">
        <f t="shared" si="47"/>
        <v>0.36059973429493264</v>
      </c>
      <c r="E653" s="29"/>
      <c r="F653" s="2">
        <v>652</v>
      </c>
      <c r="G653" s="3" t="s">
        <v>785</v>
      </c>
      <c r="H653" s="2">
        <v>14</v>
      </c>
      <c r="I653" s="37">
        <f t="shared" si="48"/>
        <v>0.29761904761904762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 x14ac:dyDescent="0.2">
      <c r="A654" s="2">
        <v>653</v>
      </c>
      <c r="B654" s="24" t="s">
        <v>3684</v>
      </c>
      <c r="C654" s="2">
        <v>18</v>
      </c>
      <c r="D654" s="37">
        <f t="shared" si="47"/>
        <v>0.34162080091098884</v>
      </c>
      <c r="E654" s="29"/>
      <c r="F654" s="2">
        <v>653</v>
      </c>
      <c r="G654" s="3" t="s">
        <v>2728</v>
      </c>
      <c r="H654" s="2">
        <v>14</v>
      </c>
      <c r="I654" s="37">
        <f t="shared" si="48"/>
        <v>0.29761904761904762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 x14ac:dyDescent="0.2">
      <c r="A655" s="2">
        <v>654</v>
      </c>
      <c r="B655" s="24" t="s">
        <v>3157</v>
      </c>
      <c r="C655" s="2">
        <v>18</v>
      </c>
      <c r="D655" s="37">
        <f t="shared" si="47"/>
        <v>0.34162080091098884</v>
      </c>
      <c r="E655" s="29"/>
      <c r="F655" s="2">
        <v>654</v>
      </c>
      <c r="G655" s="3" t="s">
        <v>1828</v>
      </c>
      <c r="H655" s="2">
        <v>13</v>
      </c>
      <c r="I655" s="37">
        <f t="shared" si="48"/>
        <v>0.27636054421768708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 x14ac:dyDescent="0.2">
      <c r="A656" s="2">
        <v>655</v>
      </c>
      <c r="B656" s="24" t="s">
        <v>3071</v>
      </c>
      <c r="C656" s="2">
        <v>18</v>
      </c>
      <c r="D656" s="37">
        <f t="shared" si="47"/>
        <v>0.34162080091098884</v>
      </c>
      <c r="E656" s="29"/>
      <c r="F656" s="2">
        <v>655</v>
      </c>
      <c r="G656" s="3" t="s">
        <v>484</v>
      </c>
      <c r="H656" s="2">
        <v>13</v>
      </c>
      <c r="I656" s="37">
        <f t="shared" si="48"/>
        <v>0.27636054421768708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 x14ac:dyDescent="0.2">
      <c r="A657" s="2">
        <v>656</v>
      </c>
      <c r="B657" s="24" t="s">
        <v>3455</v>
      </c>
      <c r="C657" s="2">
        <v>18</v>
      </c>
      <c r="D657" s="37">
        <f t="shared" si="47"/>
        <v>0.34162080091098884</v>
      </c>
      <c r="E657" s="29"/>
      <c r="F657" s="2">
        <v>656</v>
      </c>
      <c r="G657" s="3" t="s">
        <v>2291</v>
      </c>
      <c r="H657" s="2">
        <v>12</v>
      </c>
      <c r="I657" s="37">
        <f t="shared" si="48"/>
        <v>0.25510204081632654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 x14ac:dyDescent="0.2">
      <c r="A658" s="2">
        <v>657</v>
      </c>
      <c r="B658" s="24" t="s">
        <v>3430</v>
      </c>
      <c r="C658" s="2">
        <v>18</v>
      </c>
      <c r="D658" s="37">
        <f t="shared" si="47"/>
        <v>0.34162080091098884</v>
      </c>
      <c r="E658" s="29"/>
      <c r="F658" s="2">
        <v>657</v>
      </c>
      <c r="G658" s="3" t="s">
        <v>1958</v>
      </c>
      <c r="H658" s="2">
        <v>11</v>
      </c>
      <c r="I658" s="37">
        <f t="shared" si="48"/>
        <v>0.233843537414966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 x14ac:dyDescent="0.2">
      <c r="A659" s="2">
        <v>658</v>
      </c>
      <c r="B659" s="24" t="s">
        <v>2773</v>
      </c>
      <c r="C659" s="2">
        <v>17</v>
      </c>
      <c r="D659" s="37">
        <f t="shared" si="47"/>
        <v>0.32264186752704499</v>
      </c>
      <c r="E659" s="29"/>
      <c r="F659" s="2">
        <v>658</v>
      </c>
      <c r="G659" s="3" t="s">
        <v>1483</v>
      </c>
      <c r="H659" s="2">
        <v>11</v>
      </c>
      <c r="I659" s="37">
        <f t="shared" si="48"/>
        <v>0.233843537414966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 x14ac:dyDescent="0.2">
      <c r="A660" s="2">
        <v>659</v>
      </c>
      <c r="B660" s="24" t="s">
        <v>2988</v>
      </c>
      <c r="C660" s="2">
        <v>17</v>
      </c>
      <c r="D660" s="37">
        <f t="shared" si="47"/>
        <v>0.32264186752704499</v>
      </c>
      <c r="E660" s="29"/>
      <c r="F660" s="2">
        <v>659</v>
      </c>
      <c r="G660" s="3" t="s">
        <v>992</v>
      </c>
      <c r="H660" s="2">
        <v>11</v>
      </c>
      <c r="I660" s="37">
        <f t="shared" si="48"/>
        <v>0.233843537414966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 x14ac:dyDescent="0.2">
      <c r="A661" s="2">
        <v>660</v>
      </c>
      <c r="B661" s="24" t="s">
        <v>2811</v>
      </c>
      <c r="C661" s="2">
        <v>17</v>
      </c>
      <c r="D661" s="37">
        <f t="shared" si="47"/>
        <v>0.32264186752704499</v>
      </c>
      <c r="E661" s="29"/>
      <c r="F661" s="2">
        <v>660</v>
      </c>
      <c r="G661" s="3" t="s">
        <v>2338</v>
      </c>
      <c r="H661" s="2">
        <v>11</v>
      </c>
      <c r="I661" s="37">
        <f t="shared" si="48"/>
        <v>0.233843537414966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 x14ac:dyDescent="0.2">
      <c r="A662" s="2">
        <v>661</v>
      </c>
      <c r="B662" s="3" t="s">
        <v>2542</v>
      </c>
      <c r="C662" s="2">
        <v>17</v>
      </c>
      <c r="D662" s="37">
        <f t="shared" si="47"/>
        <v>0.32264186752704499</v>
      </c>
      <c r="E662" s="29"/>
      <c r="F662" s="2">
        <v>661</v>
      </c>
      <c r="G662" s="3" t="s">
        <v>1765</v>
      </c>
      <c r="H662" s="2">
        <v>11</v>
      </c>
      <c r="I662" s="37">
        <f t="shared" si="48"/>
        <v>0.233843537414966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 x14ac:dyDescent="0.2">
      <c r="A663" s="2">
        <v>662</v>
      </c>
      <c r="B663" s="24" t="s">
        <v>3706</v>
      </c>
      <c r="C663" s="2">
        <v>16</v>
      </c>
      <c r="D663" s="37">
        <f t="shared" si="47"/>
        <v>0.30366293414310119</v>
      </c>
      <c r="E663" s="29"/>
      <c r="F663" s="2">
        <v>662</v>
      </c>
      <c r="G663" s="3" t="s">
        <v>2723</v>
      </c>
      <c r="H663" s="2">
        <v>10</v>
      </c>
      <c r="I663" s="37">
        <f t="shared" si="48"/>
        <v>0.21258503401360546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 x14ac:dyDescent="0.2">
      <c r="A664" s="2">
        <v>663</v>
      </c>
      <c r="B664" s="24" t="s">
        <v>2796</v>
      </c>
      <c r="C664" s="2">
        <v>16</v>
      </c>
      <c r="D664" s="37">
        <f t="shared" si="47"/>
        <v>0.30366293414310119</v>
      </c>
      <c r="E664" s="29"/>
      <c r="F664" s="2">
        <v>663</v>
      </c>
      <c r="G664" s="3" t="s">
        <v>2292</v>
      </c>
      <c r="H664" s="2">
        <v>10</v>
      </c>
      <c r="I664" s="37">
        <f t="shared" si="48"/>
        <v>0.21258503401360546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 x14ac:dyDescent="0.2">
      <c r="A665" s="2">
        <v>664</v>
      </c>
      <c r="B665" s="24" t="s">
        <v>3445</v>
      </c>
      <c r="C665" s="2">
        <v>16</v>
      </c>
      <c r="D665" s="37">
        <f t="shared" si="47"/>
        <v>0.30366293414310119</v>
      </c>
      <c r="E665" s="29"/>
      <c r="F665" s="2">
        <v>664</v>
      </c>
      <c r="G665" s="3" t="s">
        <v>787</v>
      </c>
      <c r="H665" s="2">
        <v>10</v>
      </c>
      <c r="I665" s="37">
        <f t="shared" si="48"/>
        <v>0.21258503401360546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 x14ac:dyDescent="0.2">
      <c r="A666" s="2">
        <v>665</v>
      </c>
      <c r="B666" s="24" t="s">
        <v>3528</v>
      </c>
      <c r="C666" s="2">
        <v>16</v>
      </c>
      <c r="D666" s="37">
        <f t="shared" si="47"/>
        <v>0.30366293414310119</v>
      </c>
      <c r="E666" s="29"/>
      <c r="F666" s="2">
        <v>665</v>
      </c>
      <c r="G666" s="3" t="s">
        <v>554</v>
      </c>
      <c r="H666" s="2">
        <v>9</v>
      </c>
      <c r="I666" s="37">
        <f t="shared" si="48"/>
        <v>0.19132653061224489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 x14ac:dyDescent="0.2">
      <c r="A667" s="30">
        <v>666</v>
      </c>
      <c r="B667" s="24" t="s">
        <v>3433</v>
      </c>
      <c r="C667" s="2">
        <v>15</v>
      </c>
      <c r="D667" s="37">
        <f t="shared" si="47"/>
        <v>0.28468400075915734</v>
      </c>
      <c r="E667" s="29"/>
      <c r="F667" s="2">
        <v>666</v>
      </c>
      <c r="G667" s="3" t="s">
        <v>1829</v>
      </c>
      <c r="H667" s="2">
        <v>9</v>
      </c>
      <c r="I667" s="37">
        <f t="shared" si="48"/>
        <v>0.19132653061224489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 x14ac:dyDescent="0.2">
      <c r="A668" s="2">
        <v>667</v>
      </c>
      <c r="B668" s="24" t="s">
        <v>3462</v>
      </c>
      <c r="C668" s="2">
        <v>15</v>
      </c>
      <c r="D668" s="37">
        <f t="shared" si="47"/>
        <v>0.28468400075915734</v>
      </c>
      <c r="E668" s="29"/>
      <c r="F668" s="2">
        <v>667</v>
      </c>
      <c r="G668" s="3" t="s">
        <v>1766</v>
      </c>
      <c r="H668" s="2">
        <v>9</v>
      </c>
      <c r="I668" s="37">
        <f t="shared" si="48"/>
        <v>0.19132653061224489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 x14ac:dyDescent="0.2">
      <c r="A669" s="2">
        <v>668</v>
      </c>
      <c r="B669" s="24" t="s">
        <v>3624</v>
      </c>
      <c r="C669" s="2">
        <v>15</v>
      </c>
      <c r="D669" s="37">
        <f t="shared" si="47"/>
        <v>0.28468400075915734</v>
      </c>
      <c r="E669" s="29"/>
      <c r="F669" s="2">
        <v>668</v>
      </c>
      <c r="G669" s="3" t="s">
        <v>1174</v>
      </c>
      <c r="H669" s="2">
        <v>8</v>
      </c>
      <c r="I669" s="37">
        <f t="shared" si="48"/>
        <v>0.17006802721088435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 x14ac:dyDescent="0.2">
      <c r="A670" s="2">
        <v>669</v>
      </c>
      <c r="B670" s="24" t="s">
        <v>3681</v>
      </c>
      <c r="C670" s="2">
        <v>15</v>
      </c>
      <c r="D670" s="37">
        <f t="shared" si="47"/>
        <v>0.28468400075915734</v>
      </c>
      <c r="E670" s="29"/>
      <c r="F670" s="2">
        <v>669</v>
      </c>
      <c r="G670" s="3" t="s">
        <v>2722</v>
      </c>
      <c r="H670" s="2">
        <v>8</v>
      </c>
      <c r="I670" s="37">
        <f t="shared" si="48"/>
        <v>0.17006802721088435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 x14ac:dyDescent="0.2">
      <c r="A671" s="2">
        <v>670</v>
      </c>
      <c r="B671" s="24" t="s">
        <v>2808</v>
      </c>
      <c r="C671" s="2">
        <v>15</v>
      </c>
      <c r="D671" s="37">
        <f t="shared" si="47"/>
        <v>0.28468400075915734</v>
      </c>
      <c r="E671" s="29"/>
      <c r="F671" s="2">
        <v>670</v>
      </c>
      <c r="G671" s="3" t="s">
        <v>486</v>
      </c>
      <c r="H671" s="2">
        <v>8</v>
      </c>
      <c r="I671" s="37">
        <f t="shared" si="48"/>
        <v>0.17006802721088435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 x14ac:dyDescent="0.2">
      <c r="A672" s="2">
        <v>671</v>
      </c>
      <c r="B672" s="24" t="s">
        <v>3339</v>
      </c>
      <c r="C672" s="2">
        <v>15</v>
      </c>
      <c r="D672" s="37">
        <f t="shared" si="47"/>
        <v>0.28468400075915734</v>
      </c>
      <c r="E672" s="29"/>
      <c r="F672" s="2">
        <v>671</v>
      </c>
      <c r="G672" s="3" t="s">
        <v>1768</v>
      </c>
      <c r="H672" s="2">
        <v>8</v>
      </c>
      <c r="I672" s="37">
        <f t="shared" si="48"/>
        <v>0.17006802721088435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 x14ac:dyDescent="0.2">
      <c r="A673" s="2">
        <v>672</v>
      </c>
      <c r="B673" s="24" t="s">
        <v>3175</v>
      </c>
      <c r="C673" s="2">
        <v>14</v>
      </c>
      <c r="D673" s="37">
        <f t="shared" si="47"/>
        <v>0.26570506737521354</v>
      </c>
      <c r="E673" s="29"/>
      <c r="F673" s="2">
        <v>672</v>
      </c>
      <c r="G673" s="3" t="s">
        <v>548</v>
      </c>
      <c r="H673" s="2">
        <v>7</v>
      </c>
      <c r="I673" s="37">
        <f t="shared" si="48"/>
        <v>0.14880952380952381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 x14ac:dyDescent="0.2">
      <c r="A674" s="2">
        <v>673</v>
      </c>
      <c r="B674" s="24" t="s">
        <v>3521</v>
      </c>
      <c r="C674" s="2">
        <v>14</v>
      </c>
      <c r="D674" s="37">
        <f t="shared" si="47"/>
        <v>0.26570506737521354</v>
      </c>
      <c r="E674" s="29"/>
      <c r="F674" s="2">
        <v>673</v>
      </c>
      <c r="G674" s="3" t="s">
        <v>2101</v>
      </c>
      <c r="H674" s="2">
        <v>7</v>
      </c>
      <c r="I674" s="37">
        <f t="shared" si="48"/>
        <v>0.14880952380952381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 x14ac:dyDescent="0.2">
      <c r="A675" s="2">
        <v>674</v>
      </c>
      <c r="B675" s="24" t="s">
        <v>3636</v>
      </c>
      <c r="C675" s="2">
        <v>14</v>
      </c>
      <c r="D675" s="37">
        <f t="shared" si="47"/>
        <v>0.26570506737521354</v>
      </c>
      <c r="E675" s="29"/>
      <c r="F675" s="2">
        <v>674</v>
      </c>
      <c r="G675" s="3" t="s">
        <v>1769</v>
      </c>
      <c r="H675" s="2">
        <v>7</v>
      </c>
      <c r="I675" s="37">
        <f t="shared" si="48"/>
        <v>0.14880952380952381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 x14ac:dyDescent="0.2">
      <c r="A676" s="2">
        <v>675</v>
      </c>
      <c r="B676" s="24" t="s">
        <v>2829</v>
      </c>
      <c r="C676" s="2">
        <v>14</v>
      </c>
      <c r="D676" s="37">
        <f t="shared" si="47"/>
        <v>0.26570506737521354</v>
      </c>
      <c r="E676" s="29"/>
      <c r="F676" s="2">
        <v>675</v>
      </c>
      <c r="G676" s="3" t="s">
        <v>812</v>
      </c>
      <c r="H676" s="2">
        <v>6</v>
      </c>
      <c r="I676" s="37">
        <f t="shared" si="48"/>
        <v>0.12755102040816327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 x14ac:dyDescent="0.2">
      <c r="A677" s="2">
        <v>676</v>
      </c>
      <c r="B677" s="3" t="s">
        <v>1815</v>
      </c>
      <c r="C677" s="2">
        <v>13</v>
      </c>
      <c r="D677" s="37">
        <f t="shared" si="47"/>
        <v>0.24672613399126969</v>
      </c>
      <c r="E677" s="29"/>
      <c r="F677" s="2">
        <v>676</v>
      </c>
      <c r="G677" s="3" t="s">
        <v>2093</v>
      </c>
      <c r="H677" s="2">
        <v>6</v>
      </c>
      <c r="I677" s="37">
        <f t="shared" si="48"/>
        <v>0.12755102040816327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 x14ac:dyDescent="0.2">
      <c r="A678" s="2">
        <v>677</v>
      </c>
      <c r="B678" s="9" t="s">
        <v>3574</v>
      </c>
      <c r="C678" s="2">
        <v>13</v>
      </c>
      <c r="D678" s="37">
        <f t="shared" si="47"/>
        <v>0.24672613399126969</v>
      </c>
      <c r="E678" s="29"/>
      <c r="F678" s="2">
        <v>677</v>
      </c>
      <c r="G678" s="3" t="s">
        <v>1559</v>
      </c>
      <c r="H678" s="2">
        <v>6</v>
      </c>
      <c r="I678" s="37">
        <f t="shared" si="48"/>
        <v>0.12755102040816327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 x14ac:dyDescent="0.2">
      <c r="A679" s="2">
        <v>678</v>
      </c>
      <c r="B679" s="24" t="s">
        <v>3683</v>
      </c>
      <c r="C679" s="2">
        <v>13</v>
      </c>
      <c r="D679" s="37">
        <f t="shared" si="47"/>
        <v>0.24672613399126969</v>
      </c>
      <c r="E679" s="29"/>
      <c r="F679" s="2">
        <v>678</v>
      </c>
      <c r="G679" s="3" t="s">
        <v>790</v>
      </c>
      <c r="H679" s="2">
        <v>6</v>
      </c>
      <c r="I679" s="37">
        <f t="shared" si="48"/>
        <v>0.12755102040816327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 x14ac:dyDescent="0.2">
      <c r="A680" s="2">
        <v>679</v>
      </c>
      <c r="B680" s="3" t="s">
        <v>896</v>
      </c>
      <c r="C680" s="2">
        <v>13</v>
      </c>
      <c r="D680" s="37">
        <f t="shared" si="47"/>
        <v>0.24672613399126969</v>
      </c>
      <c r="E680" s="29"/>
      <c r="F680" s="2">
        <v>679</v>
      </c>
      <c r="G680" s="3" t="s">
        <v>1498</v>
      </c>
      <c r="H680" s="2">
        <v>5</v>
      </c>
      <c r="I680" s="37">
        <f t="shared" si="48"/>
        <v>0.10629251700680273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 x14ac:dyDescent="0.2">
      <c r="A681" s="2">
        <v>680</v>
      </c>
      <c r="B681" s="24" t="s">
        <v>3007</v>
      </c>
      <c r="C681" s="2">
        <v>13</v>
      </c>
      <c r="D681" s="37">
        <f t="shared" si="47"/>
        <v>0.24672613399126969</v>
      </c>
      <c r="E681" s="29"/>
      <c r="F681" s="2">
        <v>680</v>
      </c>
      <c r="G681" s="3" t="s">
        <v>1102</v>
      </c>
      <c r="H681" s="2">
        <v>4</v>
      </c>
      <c r="I681" s="37">
        <f t="shared" si="48"/>
        <v>8.5034013605442174E-2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 x14ac:dyDescent="0.2">
      <c r="A682" s="2">
        <v>681</v>
      </c>
      <c r="B682" s="24" t="s">
        <v>3178</v>
      </c>
      <c r="C682" s="2">
        <v>12</v>
      </c>
      <c r="D682" s="37">
        <f t="shared" si="47"/>
        <v>0.22774720060732587</v>
      </c>
      <c r="E682" s="29"/>
      <c r="F682" s="2">
        <v>681</v>
      </c>
      <c r="G682" s="3" t="s">
        <v>1772</v>
      </c>
      <c r="H682" s="2">
        <v>3</v>
      </c>
      <c r="I682" s="37">
        <f t="shared" si="48"/>
        <v>6.3775510204081634E-2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 x14ac:dyDescent="0.2">
      <c r="A683" s="2">
        <v>682</v>
      </c>
      <c r="B683" s="9" t="s">
        <v>3575</v>
      </c>
      <c r="C683" s="2">
        <v>12</v>
      </c>
      <c r="D683" s="37">
        <f t="shared" si="47"/>
        <v>0.22774720060732587</v>
      </c>
      <c r="E683" s="29"/>
      <c r="F683" s="2">
        <v>682</v>
      </c>
      <c r="G683" s="3" t="s">
        <v>2733</v>
      </c>
      <c r="H683" s="2">
        <v>3</v>
      </c>
      <c r="I683" s="37">
        <f t="shared" si="48"/>
        <v>6.3775510204081634E-2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 x14ac:dyDescent="0.2">
      <c r="A684" s="2">
        <v>683</v>
      </c>
      <c r="B684" s="24" t="s">
        <v>2801</v>
      </c>
      <c r="C684" s="2">
        <v>12</v>
      </c>
      <c r="D684" s="37">
        <f t="shared" si="47"/>
        <v>0.22774720060732587</v>
      </c>
      <c r="E684" s="29"/>
      <c r="F684" s="2">
        <v>683</v>
      </c>
      <c r="G684" s="3" t="s">
        <v>1833</v>
      </c>
      <c r="H684" s="2">
        <v>3</v>
      </c>
      <c r="I684" s="37">
        <f t="shared" si="48"/>
        <v>6.3775510204081634E-2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 x14ac:dyDescent="0.2">
      <c r="A685" s="2">
        <v>684</v>
      </c>
      <c r="B685" s="24" t="s">
        <v>3686</v>
      </c>
      <c r="C685" s="2">
        <v>12</v>
      </c>
      <c r="D685" s="37">
        <f t="shared" si="47"/>
        <v>0.22774720060732587</v>
      </c>
      <c r="E685" s="29"/>
      <c r="F685" s="2">
        <v>684</v>
      </c>
      <c r="G685" s="3" t="s">
        <v>1625</v>
      </c>
      <c r="H685" s="2">
        <v>3</v>
      </c>
      <c r="I685" s="37">
        <f t="shared" si="48"/>
        <v>6.3775510204081634E-2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 x14ac:dyDescent="0.2">
      <c r="A686" s="30">
        <v>685</v>
      </c>
      <c r="B686" s="3" t="s">
        <v>448</v>
      </c>
      <c r="C686" s="2">
        <v>11</v>
      </c>
      <c r="D686" s="37">
        <f t="shared" si="47"/>
        <v>0.20876826722338204</v>
      </c>
      <c r="E686" s="29"/>
      <c r="F686" s="2">
        <v>685</v>
      </c>
      <c r="G686" s="3" t="s">
        <v>325</v>
      </c>
      <c r="H686" s="2">
        <v>3</v>
      </c>
      <c r="I686" s="37">
        <f t="shared" si="48"/>
        <v>6.3775510204081634E-2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 x14ac:dyDescent="0.2">
      <c r="A687" s="2">
        <v>686</v>
      </c>
      <c r="B687" s="24" t="s">
        <v>2986</v>
      </c>
      <c r="C687" s="2">
        <v>11</v>
      </c>
      <c r="D687" s="37">
        <f t="shared" si="47"/>
        <v>0.20876826722338204</v>
      </c>
      <c r="E687" s="29"/>
      <c r="F687" s="2">
        <v>686</v>
      </c>
      <c r="G687" s="3" t="s">
        <v>2287</v>
      </c>
      <c r="H687" s="2">
        <v>3</v>
      </c>
      <c r="I687" s="37">
        <f t="shared" si="48"/>
        <v>6.3775510204081634E-2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 x14ac:dyDescent="0.2">
      <c r="A688" s="2">
        <v>687</v>
      </c>
      <c r="B688" s="24" t="s">
        <v>3522</v>
      </c>
      <c r="C688" s="2">
        <v>11</v>
      </c>
      <c r="D688" s="37">
        <f t="shared" si="47"/>
        <v>0.20876826722338204</v>
      </c>
      <c r="E688" s="29"/>
      <c r="F688" s="2">
        <v>687</v>
      </c>
      <c r="G688" s="3" t="s">
        <v>1834</v>
      </c>
      <c r="H688" s="2">
        <v>2</v>
      </c>
      <c r="I688" s="37">
        <f t="shared" si="48"/>
        <v>4.2517006802721087E-2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 x14ac:dyDescent="0.2">
      <c r="A689" s="2">
        <v>688</v>
      </c>
      <c r="B689" s="24" t="s">
        <v>1489</v>
      </c>
      <c r="C689" s="2">
        <v>11</v>
      </c>
      <c r="D689" s="37">
        <f t="shared" si="47"/>
        <v>0.20876826722338204</v>
      </c>
      <c r="E689" s="29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 x14ac:dyDescent="0.2">
      <c r="A690" s="2">
        <v>689</v>
      </c>
      <c r="B690" s="3" t="s">
        <v>3115</v>
      </c>
      <c r="C690" s="2">
        <v>11</v>
      </c>
      <c r="D690" s="37">
        <f t="shared" si="47"/>
        <v>0.20876826722338204</v>
      </c>
      <c r="E690" s="29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 x14ac:dyDescent="0.2">
      <c r="A691" s="2">
        <v>690</v>
      </c>
      <c r="B691" s="3" t="s">
        <v>683</v>
      </c>
      <c r="C691" s="2">
        <v>11</v>
      </c>
      <c r="D691" s="37">
        <f t="shared" si="47"/>
        <v>0.20876826722338204</v>
      </c>
      <c r="E691" s="29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 x14ac:dyDescent="0.2">
      <c r="A692" s="2">
        <v>691</v>
      </c>
      <c r="B692" s="24" t="s">
        <v>3280</v>
      </c>
      <c r="C692" s="2">
        <v>11</v>
      </c>
      <c r="D692" s="37">
        <f t="shared" si="47"/>
        <v>0.20876826722338204</v>
      </c>
      <c r="E692" s="29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 x14ac:dyDescent="0.2">
      <c r="A693" s="2">
        <v>692</v>
      </c>
      <c r="B693" s="24" t="s">
        <v>3704</v>
      </c>
      <c r="C693" s="2">
        <v>11</v>
      </c>
      <c r="D693" s="37">
        <f t="shared" si="47"/>
        <v>0.20876826722338204</v>
      </c>
      <c r="E693" s="29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 x14ac:dyDescent="0.2">
      <c r="A694" s="2">
        <v>693</v>
      </c>
      <c r="B694" s="24" t="s">
        <v>3453</v>
      </c>
      <c r="C694" s="2">
        <v>10</v>
      </c>
      <c r="D694" s="37">
        <f t="shared" si="47"/>
        <v>0.18978933383943822</v>
      </c>
      <c r="E694" s="29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 x14ac:dyDescent="0.2">
      <c r="A695" s="2">
        <v>694</v>
      </c>
      <c r="B695" s="3" t="s">
        <v>2382</v>
      </c>
      <c r="C695" s="2">
        <v>10</v>
      </c>
      <c r="D695" s="37">
        <f t="shared" si="47"/>
        <v>0.18978933383943822</v>
      </c>
      <c r="E695" s="29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 x14ac:dyDescent="0.2">
      <c r="A696" s="2">
        <v>695</v>
      </c>
      <c r="B696" s="24" t="s">
        <v>3431</v>
      </c>
      <c r="C696" s="2">
        <v>10</v>
      </c>
      <c r="D696" s="37">
        <f t="shared" si="47"/>
        <v>0.18978933383943822</v>
      </c>
      <c r="E696" s="29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 x14ac:dyDescent="0.2">
      <c r="A697" s="2">
        <v>696</v>
      </c>
      <c r="B697" s="3" t="s">
        <v>2556</v>
      </c>
      <c r="C697" s="2">
        <v>9</v>
      </c>
      <c r="D697" s="37">
        <f t="shared" si="47"/>
        <v>0.17081040045549442</v>
      </c>
      <c r="E697" s="29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 x14ac:dyDescent="0.2">
      <c r="A698" s="2">
        <v>697</v>
      </c>
      <c r="B698" s="3" t="s">
        <v>481</v>
      </c>
      <c r="C698" s="2">
        <v>9</v>
      </c>
      <c r="D698" s="37">
        <f t="shared" si="47"/>
        <v>0.17081040045549442</v>
      </c>
      <c r="E698" s="29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 x14ac:dyDescent="0.2">
      <c r="A699" s="2">
        <v>698</v>
      </c>
      <c r="B699" s="24" t="s">
        <v>3703</v>
      </c>
      <c r="C699" s="2">
        <v>9</v>
      </c>
      <c r="D699" s="37">
        <f t="shared" si="47"/>
        <v>0.17081040045549442</v>
      </c>
      <c r="E699" s="29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 x14ac:dyDescent="0.2">
      <c r="A700" s="2">
        <v>699</v>
      </c>
      <c r="B700" s="24" t="s">
        <v>2934</v>
      </c>
      <c r="C700" s="2">
        <v>9</v>
      </c>
      <c r="D700" s="37">
        <f t="shared" si="47"/>
        <v>0.17081040045549442</v>
      </c>
      <c r="E700" s="29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 x14ac:dyDescent="0.2">
      <c r="A701" s="2">
        <v>700</v>
      </c>
      <c r="B701" s="3" t="s">
        <v>682</v>
      </c>
      <c r="C701" s="2">
        <v>9</v>
      </c>
      <c r="D701" s="37">
        <f t="shared" si="47"/>
        <v>0.17081040045549442</v>
      </c>
      <c r="E701" s="29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 x14ac:dyDescent="0.2">
      <c r="A702" s="2">
        <v>701</v>
      </c>
      <c r="B702" s="3" t="s">
        <v>1309</v>
      </c>
      <c r="C702" s="2">
        <v>8</v>
      </c>
      <c r="D702" s="37">
        <f t="shared" si="47"/>
        <v>0.1518314670715506</v>
      </c>
      <c r="E702" s="29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 x14ac:dyDescent="0.2">
      <c r="A703" s="2">
        <v>702</v>
      </c>
      <c r="B703" s="24" t="s">
        <v>3695</v>
      </c>
      <c r="C703" s="2">
        <v>8</v>
      </c>
      <c r="D703" s="37">
        <f t="shared" si="47"/>
        <v>0.1518314670715506</v>
      </c>
      <c r="E703" s="29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 x14ac:dyDescent="0.2">
      <c r="A704" s="2">
        <v>703</v>
      </c>
      <c r="B704" s="24" t="s">
        <v>2906</v>
      </c>
      <c r="C704" s="2">
        <v>7</v>
      </c>
      <c r="D704" s="37">
        <f t="shared" si="47"/>
        <v>0.13285253368760677</v>
      </c>
      <c r="E704" s="29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 x14ac:dyDescent="0.2">
      <c r="A705" s="30">
        <v>704</v>
      </c>
      <c r="B705" s="9" t="s">
        <v>3576</v>
      </c>
      <c r="C705" s="2">
        <v>7</v>
      </c>
      <c r="D705" s="37">
        <f t="shared" si="47"/>
        <v>0.13285253368760677</v>
      </c>
      <c r="E705" s="29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 x14ac:dyDescent="0.2">
      <c r="A706" s="2">
        <v>705</v>
      </c>
      <c r="B706" s="3" t="s">
        <v>1399</v>
      </c>
      <c r="C706" s="2">
        <v>7</v>
      </c>
      <c r="D706" s="37">
        <f t="shared" si="47"/>
        <v>0.13285253368760677</v>
      </c>
      <c r="E706" s="29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 x14ac:dyDescent="0.2">
      <c r="A707" s="2">
        <v>706</v>
      </c>
      <c r="B707" s="24" t="s">
        <v>2930</v>
      </c>
      <c r="C707" s="2">
        <v>7</v>
      </c>
      <c r="D707" s="37">
        <f t="shared" si="47"/>
        <v>0.13285253368760677</v>
      </c>
      <c r="E707" s="29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 x14ac:dyDescent="0.2">
      <c r="A708" s="2">
        <v>707</v>
      </c>
      <c r="B708" s="24" t="s">
        <v>3698</v>
      </c>
      <c r="C708" s="2">
        <v>7</v>
      </c>
      <c r="D708" s="37">
        <f t="shared" si="47"/>
        <v>0.13285253368760677</v>
      </c>
      <c r="E708" s="29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 x14ac:dyDescent="0.2">
      <c r="A709" s="2">
        <v>708</v>
      </c>
      <c r="B709" s="24" t="s">
        <v>3550</v>
      </c>
      <c r="C709" s="2">
        <v>6</v>
      </c>
      <c r="D709" s="37">
        <f t="shared" ref="D709:D740" si="49">C709/52.69</f>
        <v>0.11387360030366293</v>
      </c>
      <c r="E709" s="29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 x14ac:dyDescent="0.2">
      <c r="A710" s="2">
        <v>709</v>
      </c>
      <c r="B710" s="3" t="s">
        <v>2074</v>
      </c>
      <c r="C710" s="2">
        <v>6</v>
      </c>
      <c r="D710" s="37">
        <f t="shared" si="49"/>
        <v>0.11387360030366293</v>
      </c>
      <c r="E710" s="29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 x14ac:dyDescent="0.2">
      <c r="A711" s="2">
        <v>710</v>
      </c>
      <c r="B711" s="24" t="s">
        <v>3523</v>
      </c>
      <c r="C711" s="2">
        <v>6</v>
      </c>
      <c r="D711" s="37">
        <f t="shared" si="49"/>
        <v>0.11387360030366293</v>
      </c>
      <c r="E711" s="29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 x14ac:dyDescent="0.2">
      <c r="A712" s="2">
        <v>711</v>
      </c>
      <c r="B712" s="24" t="s">
        <v>3700</v>
      </c>
      <c r="C712" s="2">
        <v>6</v>
      </c>
      <c r="D712" s="37">
        <f t="shared" si="49"/>
        <v>0.11387360030366293</v>
      </c>
      <c r="E712" s="29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 x14ac:dyDescent="0.2">
      <c r="A713" s="2">
        <v>712</v>
      </c>
      <c r="B713" s="9" t="s">
        <v>3577</v>
      </c>
      <c r="C713" s="2">
        <v>6</v>
      </c>
      <c r="D713" s="37">
        <f t="shared" si="49"/>
        <v>0.11387360030366293</v>
      </c>
      <c r="E713" s="29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 x14ac:dyDescent="0.2">
      <c r="A714" s="2">
        <v>713</v>
      </c>
      <c r="B714" s="24" t="s">
        <v>3279</v>
      </c>
      <c r="C714" s="2">
        <v>6</v>
      </c>
      <c r="D714" s="37">
        <f t="shared" si="49"/>
        <v>0.11387360030366293</v>
      </c>
      <c r="E714" s="29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 x14ac:dyDescent="0.2">
      <c r="A715" s="2">
        <v>714</v>
      </c>
      <c r="B715" s="3" t="s">
        <v>1452</v>
      </c>
      <c r="C715" s="2">
        <v>6</v>
      </c>
      <c r="D715" s="37">
        <f t="shared" si="49"/>
        <v>0.11387360030366293</v>
      </c>
      <c r="E715" s="29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 x14ac:dyDescent="0.2">
      <c r="A716" s="2">
        <v>715</v>
      </c>
      <c r="B716" s="3" t="s">
        <v>1272</v>
      </c>
      <c r="C716" s="2">
        <v>6</v>
      </c>
      <c r="D716" s="37">
        <f t="shared" si="49"/>
        <v>0.11387360030366293</v>
      </c>
      <c r="E716" s="29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 x14ac:dyDescent="0.2">
      <c r="A717" s="2">
        <v>716</v>
      </c>
      <c r="B717" s="24" t="s">
        <v>3449</v>
      </c>
      <c r="C717" s="2">
        <v>5</v>
      </c>
      <c r="D717" s="37">
        <f t="shared" si="49"/>
        <v>9.4894666919719109E-2</v>
      </c>
      <c r="E717" s="29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 x14ac:dyDescent="0.2">
      <c r="A718" s="2">
        <v>717</v>
      </c>
      <c r="B718" s="24" t="s">
        <v>3174</v>
      </c>
      <c r="C718" s="2">
        <v>5</v>
      </c>
      <c r="D718" s="37">
        <f t="shared" si="49"/>
        <v>9.4894666919719109E-2</v>
      </c>
      <c r="E718" s="29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 x14ac:dyDescent="0.2">
      <c r="A719" s="2">
        <v>718</v>
      </c>
      <c r="B719" s="24" t="s">
        <v>3694</v>
      </c>
      <c r="C719" s="2">
        <v>5</v>
      </c>
      <c r="D719" s="37">
        <f t="shared" si="49"/>
        <v>9.4894666919719109E-2</v>
      </c>
      <c r="E719" s="29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 x14ac:dyDescent="0.2">
      <c r="A720" s="2">
        <v>719</v>
      </c>
      <c r="B720" s="9" t="s">
        <v>3578</v>
      </c>
      <c r="C720" s="2">
        <v>4</v>
      </c>
      <c r="D720" s="37">
        <f t="shared" si="49"/>
        <v>7.5915733535775298E-2</v>
      </c>
      <c r="E720" s="29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 x14ac:dyDescent="0.2">
      <c r="A721" s="2">
        <v>720</v>
      </c>
      <c r="B721" s="24" t="s">
        <v>3278</v>
      </c>
      <c r="C721" s="2">
        <v>4</v>
      </c>
      <c r="D721" s="37">
        <f t="shared" si="49"/>
        <v>7.5915733535775298E-2</v>
      </c>
      <c r="E721" s="29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 x14ac:dyDescent="0.2">
      <c r="A722" s="2">
        <v>721</v>
      </c>
      <c r="B722" s="24" t="s">
        <v>3692</v>
      </c>
      <c r="C722" s="2">
        <v>4</v>
      </c>
      <c r="D722" s="37">
        <f t="shared" si="49"/>
        <v>7.5915733535775298E-2</v>
      </c>
      <c r="E722" s="29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 x14ac:dyDescent="0.2">
      <c r="A723" s="2">
        <v>722</v>
      </c>
      <c r="B723" s="24" t="s">
        <v>2798</v>
      </c>
      <c r="C723" s="2">
        <v>4</v>
      </c>
      <c r="D723" s="37">
        <f t="shared" si="49"/>
        <v>7.5915733535775298E-2</v>
      </c>
      <c r="E723" s="29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 x14ac:dyDescent="0.2">
      <c r="A724" s="30">
        <v>723</v>
      </c>
      <c r="B724" s="3" t="s">
        <v>2084</v>
      </c>
      <c r="C724" s="2">
        <v>4</v>
      </c>
      <c r="D724" s="37">
        <f t="shared" si="49"/>
        <v>7.5915733535775298E-2</v>
      </c>
      <c r="E724" s="29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 x14ac:dyDescent="0.2">
      <c r="A725" s="2">
        <v>724</v>
      </c>
      <c r="B725" s="24" t="s">
        <v>3108</v>
      </c>
      <c r="C725" s="2">
        <v>4</v>
      </c>
      <c r="D725" s="37">
        <f t="shared" si="49"/>
        <v>7.5915733535775298E-2</v>
      </c>
      <c r="E725" s="29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 x14ac:dyDescent="0.2">
      <c r="A726" s="2">
        <v>725</v>
      </c>
      <c r="B726" s="3" t="s">
        <v>690</v>
      </c>
      <c r="C726" s="2">
        <v>4</v>
      </c>
      <c r="D726" s="37">
        <f t="shared" si="49"/>
        <v>7.5915733535775298E-2</v>
      </c>
      <c r="E726" s="29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 x14ac:dyDescent="0.2">
      <c r="A727" s="2">
        <v>726</v>
      </c>
      <c r="B727" s="24" t="s">
        <v>3435</v>
      </c>
      <c r="C727" s="2">
        <v>3</v>
      </c>
      <c r="D727" s="37">
        <f t="shared" si="49"/>
        <v>5.6936800151831467E-2</v>
      </c>
      <c r="E727" s="29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 x14ac:dyDescent="0.2">
      <c r="A728" s="2">
        <v>727</v>
      </c>
      <c r="B728" s="24" t="s">
        <v>3160</v>
      </c>
      <c r="C728" s="2">
        <v>3</v>
      </c>
      <c r="D728" s="37">
        <f t="shared" si="49"/>
        <v>5.6936800151831467E-2</v>
      </c>
      <c r="E728" s="29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 x14ac:dyDescent="0.2">
      <c r="A729" s="2">
        <v>728</v>
      </c>
      <c r="B729" s="24" t="s">
        <v>3281</v>
      </c>
      <c r="C729" s="2">
        <v>3</v>
      </c>
      <c r="D729" s="37">
        <f t="shared" si="49"/>
        <v>5.6936800151831467E-2</v>
      </c>
      <c r="E729" s="29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 x14ac:dyDescent="0.2">
      <c r="A730" s="2">
        <v>729</v>
      </c>
      <c r="B730" s="24" t="s">
        <v>2804</v>
      </c>
      <c r="C730" s="2">
        <v>3</v>
      </c>
      <c r="D730" s="37">
        <f t="shared" si="49"/>
        <v>5.6936800151831467E-2</v>
      </c>
      <c r="E730" s="29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 x14ac:dyDescent="0.2">
      <c r="A731" s="2">
        <v>730</v>
      </c>
      <c r="B731" s="24" t="s">
        <v>3705</v>
      </c>
      <c r="C731" s="2">
        <v>3</v>
      </c>
      <c r="D731" s="37">
        <f t="shared" si="49"/>
        <v>5.6936800151831467E-2</v>
      </c>
      <c r="E731" s="29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 x14ac:dyDescent="0.2">
      <c r="A732" s="2">
        <v>731</v>
      </c>
      <c r="B732" s="24" t="s">
        <v>3129</v>
      </c>
      <c r="C732" s="2">
        <v>3</v>
      </c>
      <c r="D732" s="37">
        <f t="shared" si="49"/>
        <v>5.6936800151831467E-2</v>
      </c>
      <c r="E732" s="29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 x14ac:dyDescent="0.2">
      <c r="A733" s="2">
        <v>732</v>
      </c>
      <c r="B733" s="24" t="s">
        <v>3621</v>
      </c>
      <c r="C733" s="2">
        <v>3</v>
      </c>
      <c r="D733" s="37">
        <f t="shared" si="49"/>
        <v>5.6936800151831467E-2</v>
      </c>
      <c r="E733" s="29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 x14ac:dyDescent="0.2">
      <c r="A734" s="2">
        <v>733</v>
      </c>
      <c r="B734" s="24" t="s">
        <v>3113</v>
      </c>
      <c r="C734" s="2">
        <v>2</v>
      </c>
      <c r="D734" s="37">
        <f t="shared" si="49"/>
        <v>3.7957866767887649E-2</v>
      </c>
      <c r="E734" s="29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 x14ac:dyDescent="0.2">
      <c r="A735" s="2">
        <v>734</v>
      </c>
      <c r="B735" s="24" t="s">
        <v>3707</v>
      </c>
      <c r="C735" s="2">
        <v>2</v>
      </c>
      <c r="D735" s="37">
        <f t="shared" si="49"/>
        <v>3.7957866767887649E-2</v>
      </c>
      <c r="E735" s="29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 x14ac:dyDescent="0.2">
      <c r="A736" s="2">
        <v>735</v>
      </c>
      <c r="B736" s="24" t="s">
        <v>2932</v>
      </c>
      <c r="C736" s="2">
        <v>2</v>
      </c>
      <c r="D736" s="37">
        <f t="shared" si="49"/>
        <v>3.7957866767887649E-2</v>
      </c>
      <c r="E736" s="29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 x14ac:dyDescent="0.2">
      <c r="A737" s="2">
        <v>736</v>
      </c>
      <c r="B737" s="24" t="s">
        <v>3696</v>
      </c>
      <c r="C737" s="2">
        <v>1</v>
      </c>
      <c r="D737" s="37">
        <f t="shared" si="49"/>
        <v>1.8978933383943825E-2</v>
      </c>
      <c r="E737" s="29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 x14ac:dyDescent="0.2">
      <c r="A738" s="2">
        <v>737</v>
      </c>
      <c r="B738" s="3" t="s">
        <v>554</v>
      </c>
      <c r="C738" s="2">
        <v>1</v>
      </c>
      <c r="D738" s="37">
        <f t="shared" si="49"/>
        <v>1.8978933383943825E-2</v>
      </c>
      <c r="E738" s="29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 x14ac:dyDescent="0.2">
      <c r="A739" s="2">
        <v>738</v>
      </c>
      <c r="B739" s="24" t="s">
        <v>3448</v>
      </c>
      <c r="C739" s="2">
        <v>1</v>
      </c>
      <c r="D739" s="37">
        <f t="shared" si="49"/>
        <v>1.8978933383943825E-2</v>
      </c>
      <c r="E739" s="29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 x14ac:dyDescent="0.2">
      <c r="A740" s="2">
        <v>739</v>
      </c>
      <c r="B740" s="3" t="s">
        <v>3641</v>
      </c>
      <c r="C740" s="2">
        <v>1</v>
      </c>
      <c r="D740" s="37">
        <f t="shared" si="49"/>
        <v>1.8978933383943825E-2</v>
      </c>
      <c r="E740" s="29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 x14ac:dyDescent="0.2">
      <c r="A741" s="28"/>
      <c r="B741" s="28"/>
      <c r="C741" s="28"/>
      <c r="D741" s="28"/>
      <c r="E741" s="29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opLeftCell="A7" workbookViewId="0">
      <selection activeCell="K14" sqref="K14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0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2" x14ac:dyDescent="0.2">
      <c r="A1" s="12" t="s">
        <v>3792</v>
      </c>
      <c r="B1" s="6" t="s">
        <v>4098</v>
      </c>
      <c r="C1" s="12" t="s">
        <v>3953</v>
      </c>
      <c r="D1" s="4" t="s">
        <v>1685</v>
      </c>
      <c r="E1" s="12" t="s">
        <v>4108</v>
      </c>
      <c r="F1" s="2" t="s">
        <v>1686</v>
      </c>
      <c r="G1" s="4" t="s">
        <v>1275</v>
      </c>
      <c r="H1" s="2" t="s">
        <v>1276</v>
      </c>
      <c r="I1" s="48" t="s">
        <v>3085</v>
      </c>
      <c r="J1" s="47"/>
      <c r="K1" s="47"/>
      <c r="L1" s="47"/>
    </row>
    <row r="2" spans="1:12" x14ac:dyDescent="0.2">
      <c r="A2" s="4">
        <v>1</v>
      </c>
      <c r="B2" s="6">
        <v>1</v>
      </c>
      <c r="C2" s="82" t="s">
        <v>3955</v>
      </c>
      <c r="D2" s="3" t="s">
        <v>2732</v>
      </c>
      <c r="E2" s="8">
        <v>95.81</v>
      </c>
      <c r="F2" s="7">
        <v>3250</v>
      </c>
      <c r="G2" s="84">
        <v>27</v>
      </c>
      <c r="H2" s="18">
        <f t="shared" ref="H2:H65" si="0">F2/G2</f>
        <v>120.37037037037037</v>
      </c>
      <c r="I2" s="49">
        <f>((F2/((26*128)+64))*100)</f>
        <v>95.813679245283026</v>
      </c>
      <c r="J2" s="47"/>
      <c r="K2" s="7" t="s">
        <v>3956</v>
      </c>
      <c r="L2" s="47"/>
    </row>
    <row r="3" spans="1:12" x14ac:dyDescent="0.2">
      <c r="A3" s="4">
        <v>2</v>
      </c>
      <c r="B3" s="6">
        <v>2</v>
      </c>
      <c r="C3" s="82" t="s">
        <v>3955</v>
      </c>
      <c r="D3" s="3" t="s">
        <v>1305</v>
      </c>
      <c r="E3" s="8">
        <v>92.09</v>
      </c>
      <c r="F3" s="7">
        <v>2142</v>
      </c>
      <c r="G3" s="84">
        <v>23</v>
      </c>
      <c r="H3" s="18">
        <f t="shared" si="0"/>
        <v>93.130434782608702</v>
      </c>
      <c r="I3" s="49">
        <f>(F3/((13*128)+(4*64)+(2*48)+108+96+56+50))*100</f>
        <v>92.089423903697337</v>
      </c>
      <c r="J3" s="47"/>
      <c r="K3" s="83" t="s">
        <v>3957</v>
      </c>
      <c r="L3" s="47"/>
    </row>
    <row r="4" spans="1:12" x14ac:dyDescent="0.2">
      <c r="A4" s="4">
        <v>3</v>
      </c>
      <c r="B4" s="6">
        <v>3</v>
      </c>
      <c r="C4" s="82" t="s">
        <v>3955</v>
      </c>
      <c r="D4" s="24" t="s">
        <v>2051</v>
      </c>
      <c r="E4" s="91">
        <v>91.49</v>
      </c>
      <c r="F4" s="7">
        <v>6335</v>
      </c>
      <c r="G4" s="8">
        <v>54</v>
      </c>
      <c r="H4" s="18">
        <f t="shared" si="0"/>
        <v>117.31481481481481</v>
      </c>
      <c r="I4" s="49">
        <f>(F4/(54*128))*100</f>
        <v>91.652199074074076</v>
      </c>
      <c r="J4" s="47"/>
      <c r="K4" s="82" t="s">
        <v>3955</v>
      </c>
      <c r="L4" s="47"/>
    </row>
    <row r="5" spans="1:12" x14ac:dyDescent="0.2">
      <c r="A5" s="4">
        <v>4</v>
      </c>
      <c r="B5" s="6">
        <v>4</v>
      </c>
      <c r="C5" s="82" t="s">
        <v>3955</v>
      </c>
      <c r="D5" s="24" t="s">
        <v>2628</v>
      </c>
      <c r="E5" s="8">
        <v>90.94</v>
      </c>
      <c r="F5" s="7">
        <v>6179</v>
      </c>
      <c r="G5" s="8">
        <v>53</v>
      </c>
      <c r="H5" s="18">
        <f t="shared" si="0"/>
        <v>116.58490566037736</v>
      </c>
      <c r="I5" s="49">
        <f>(F5/(53*128))*100</f>
        <v>91.081957547169807</v>
      </c>
      <c r="J5" s="47"/>
      <c r="K5" s="84" t="s">
        <v>4096</v>
      </c>
      <c r="L5" s="47"/>
    </row>
    <row r="6" spans="1:12" x14ac:dyDescent="0.2">
      <c r="A6" s="4">
        <v>5</v>
      </c>
      <c r="B6" s="6">
        <v>5</v>
      </c>
      <c r="C6" s="82" t="s">
        <v>3955</v>
      </c>
      <c r="D6" s="24" t="s">
        <v>1241</v>
      </c>
      <c r="E6" s="8">
        <v>90.69</v>
      </c>
      <c r="F6" s="7">
        <v>5340</v>
      </c>
      <c r="G6" s="84">
        <v>46</v>
      </c>
      <c r="H6" s="18">
        <f t="shared" si="0"/>
        <v>116.08695652173913</v>
      </c>
      <c r="I6" s="49">
        <f>(F6/(46*128))*100</f>
        <v>90.692934782608688</v>
      </c>
      <c r="J6" s="47"/>
      <c r="K6" s="7" t="s">
        <v>4097</v>
      </c>
      <c r="L6" s="47"/>
    </row>
    <row r="7" spans="1:12" x14ac:dyDescent="0.2">
      <c r="A7" s="4">
        <v>6</v>
      </c>
      <c r="B7" s="6">
        <v>6</v>
      </c>
      <c r="C7" s="82" t="s">
        <v>3955</v>
      </c>
      <c r="D7" s="24" t="s">
        <v>1521</v>
      </c>
      <c r="E7" s="8">
        <v>90.09</v>
      </c>
      <c r="F7" s="7">
        <v>8427</v>
      </c>
      <c r="G7" s="8">
        <v>73</v>
      </c>
      <c r="H7" s="18">
        <f t="shared" si="0"/>
        <v>115.43835616438356</v>
      </c>
      <c r="I7" s="49">
        <f>(F7/(73*128))*100</f>
        <v>90.186215753424662</v>
      </c>
      <c r="J7" s="47"/>
      <c r="K7" s="47"/>
      <c r="L7" s="47"/>
    </row>
    <row r="8" spans="1:12" x14ac:dyDescent="0.2">
      <c r="A8" s="4">
        <v>7</v>
      </c>
      <c r="B8" s="6">
        <v>7</v>
      </c>
      <c r="C8" s="82" t="s">
        <v>3955</v>
      </c>
      <c r="D8" s="24" t="s">
        <v>1046</v>
      </c>
      <c r="E8" s="8">
        <v>87.99</v>
      </c>
      <c r="F8" s="7">
        <v>3193</v>
      </c>
      <c r="G8" s="84">
        <v>31</v>
      </c>
      <c r="H8" s="18">
        <f t="shared" si="0"/>
        <v>103</v>
      </c>
      <c r="I8" s="49">
        <f>(F8/((25*128)+(2*64)+96+108+49+48))*100</f>
        <v>87.985670983742082</v>
      </c>
      <c r="J8" s="47"/>
      <c r="K8" s="47"/>
      <c r="L8" s="47"/>
    </row>
    <row r="9" spans="1:12" x14ac:dyDescent="0.2">
      <c r="A9" s="4">
        <v>8</v>
      </c>
      <c r="B9" s="6">
        <v>8</v>
      </c>
      <c r="C9" s="82" t="s">
        <v>3955</v>
      </c>
      <c r="D9" s="3" t="s">
        <v>1155</v>
      </c>
      <c r="E9" s="8">
        <v>85.93</v>
      </c>
      <c r="F9" s="7">
        <v>6211</v>
      </c>
      <c r="G9" s="84">
        <v>58</v>
      </c>
      <c r="H9" s="18">
        <f t="shared" si="0"/>
        <v>107.08620689655173</v>
      </c>
      <c r="I9" s="49">
        <f>((F9/((55*128)+80+108))*100)</f>
        <v>85.929717764250142</v>
      </c>
      <c r="J9" s="47"/>
      <c r="K9" s="47"/>
      <c r="L9" s="47"/>
    </row>
    <row r="10" spans="1:12" x14ac:dyDescent="0.2">
      <c r="A10" s="4">
        <v>9</v>
      </c>
      <c r="B10" s="6">
        <v>9</v>
      </c>
      <c r="C10" s="82" t="s">
        <v>3955</v>
      </c>
      <c r="D10" s="3" t="s">
        <v>1143</v>
      </c>
      <c r="E10" s="8">
        <v>85.32</v>
      </c>
      <c r="F10" s="7">
        <v>4860</v>
      </c>
      <c r="G10" s="84">
        <v>45</v>
      </c>
      <c r="H10" s="18">
        <f t="shared" si="0"/>
        <v>108</v>
      </c>
      <c r="I10" s="49">
        <f>(F10/((43*128)+(2*96)))*100</f>
        <v>85.323033707865164</v>
      </c>
      <c r="J10" s="47"/>
      <c r="K10" s="47"/>
      <c r="L10" s="47"/>
    </row>
    <row r="11" spans="1:12" x14ac:dyDescent="0.2">
      <c r="A11" s="4">
        <v>10</v>
      </c>
      <c r="B11" s="6">
        <v>10</v>
      </c>
      <c r="C11" s="82" t="s">
        <v>3955</v>
      </c>
      <c r="D11" s="24" t="s">
        <v>18</v>
      </c>
      <c r="E11" s="8">
        <v>85.06</v>
      </c>
      <c r="F11" s="7">
        <v>2238</v>
      </c>
      <c r="G11" s="84">
        <v>26</v>
      </c>
      <c r="H11" s="18">
        <f t="shared" si="0"/>
        <v>86.07692307692308</v>
      </c>
      <c r="I11" s="49">
        <f>(F11/((15*128)+(4*64)+(2*48)+108+96+56+50+49))*100</f>
        <v>85.062713797035343</v>
      </c>
      <c r="J11" s="95"/>
      <c r="K11" s="47"/>
      <c r="L11" s="47"/>
    </row>
    <row r="12" spans="1:12" x14ac:dyDescent="0.2">
      <c r="A12" s="4">
        <v>11</v>
      </c>
      <c r="B12" s="6">
        <v>11</v>
      </c>
      <c r="C12" s="82" t="s">
        <v>3955</v>
      </c>
      <c r="D12" s="3" t="s">
        <v>971</v>
      </c>
      <c r="E12" s="8">
        <v>84.85</v>
      </c>
      <c r="F12" s="7">
        <v>6028</v>
      </c>
      <c r="G12" s="84">
        <v>57</v>
      </c>
      <c r="H12" s="18">
        <f t="shared" si="0"/>
        <v>105.75438596491227</v>
      </c>
      <c r="I12" s="49">
        <f>(F12/((52*128)+(4*96)+64))*100</f>
        <v>84.853603603603602</v>
      </c>
      <c r="J12" s="47"/>
      <c r="K12" s="47"/>
      <c r="L12" s="47"/>
    </row>
    <row r="13" spans="1:12" x14ac:dyDescent="0.2">
      <c r="A13" s="4">
        <v>12</v>
      </c>
      <c r="B13" s="6">
        <v>12</v>
      </c>
      <c r="C13" s="82" t="s">
        <v>3955</v>
      </c>
      <c r="D13" s="24" t="s">
        <v>1578</v>
      </c>
      <c r="E13" s="8">
        <v>84.78</v>
      </c>
      <c r="F13" s="7">
        <v>4338</v>
      </c>
      <c r="G13" s="84">
        <v>40</v>
      </c>
      <c r="H13" s="18">
        <f t="shared" si="0"/>
        <v>108.45</v>
      </c>
      <c r="I13" s="49">
        <f>(F13/(40*128))*100</f>
        <v>84.7265625</v>
      </c>
      <c r="J13" s="47"/>
      <c r="K13" s="47"/>
      <c r="L13" s="47"/>
    </row>
    <row r="14" spans="1:12" x14ac:dyDescent="0.2">
      <c r="A14" s="4">
        <v>13</v>
      </c>
      <c r="B14" s="6">
        <v>13</v>
      </c>
      <c r="C14" s="82" t="s">
        <v>3955</v>
      </c>
      <c r="D14" s="3" t="s">
        <v>345</v>
      </c>
      <c r="E14" s="8">
        <v>84.24</v>
      </c>
      <c r="F14" s="7">
        <v>4906</v>
      </c>
      <c r="G14" s="84">
        <v>46</v>
      </c>
      <c r="H14" s="18">
        <f t="shared" si="0"/>
        <v>106.65217391304348</v>
      </c>
      <c r="I14" s="49">
        <f>(F14/((44*128)+(2*96)))*100</f>
        <v>84.237637362637358</v>
      </c>
      <c r="J14" s="47"/>
      <c r="K14" s="47"/>
      <c r="L14" s="47"/>
    </row>
    <row r="15" spans="1:12" x14ac:dyDescent="0.2">
      <c r="A15" s="4">
        <v>14</v>
      </c>
      <c r="B15" s="6">
        <v>14</v>
      </c>
      <c r="C15" s="82" t="s">
        <v>3955</v>
      </c>
      <c r="D15" s="3" t="s">
        <v>566</v>
      </c>
      <c r="E15" s="8">
        <v>83.64</v>
      </c>
      <c r="F15" s="7">
        <v>5567</v>
      </c>
      <c r="G15" s="84">
        <v>52</v>
      </c>
      <c r="H15" s="18">
        <f t="shared" si="0"/>
        <v>107.05769230769231</v>
      </c>
      <c r="I15" s="49">
        <f>(F15/(52*128))*100</f>
        <v>83.638822115384613</v>
      </c>
      <c r="J15" s="47"/>
      <c r="K15" s="47"/>
      <c r="L15" s="47"/>
    </row>
    <row r="16" spans="1:12" x14ac:dyDescent="0.2">
      <c r="A16" s="4">
        <v>15</v>
      </c>
      <c r="B16" s="6">
        <v>15</v>
      </c>
      <c r="C16" s="82" t="s">
        <v>3955</v>
      </c>
      <c r="D16" s="3" t="s">
        <v>567</v>
      </c>
      <c r="E16" s="8">
        <v>83.39</v>
      </c>
      <c r="F16" s="7">
        <v>6511</v>
      </c>
      <c r="G16" s="84">
        <v>61</v>
      </c>
      <c r="H16" s="18">
        <f t="shared" si="0"/>
        <v>106.73770491803279</v>
      </c>
      <c r="I16" s="49">
        <f>(F16/(61*128))*100</f>
        <v>83.388831967213122</v>
      </c>
      <c r="J16" s="47"/>
      <c r="K16" s="47"/>
      <c r="L16" s="47"/>
    </row>
    <row r="17" spans="1:12" x14ac:dyDescent="0.2">
      <c r="A17" s="4">
        <v>16</v>
      </c>
      <c r="B17" s="6">
        <v>16</v>
      </c>
      <c r="C17" s="82" t="s">
        <v>3955</v>
      </c>
      <c r="D17" s="3" t="s">
        <v>442</v>
      </c>
      <c r="E17" s="8">
        <v>83.03</v>
      </c>
      <c r="F17" s="7">
        <v>5633</v>
      </c>
      <c r="G17" s="84">
        <v>54</v>
      </c>
      <c r="H17" s="18">
        <f t="shared" si="0"/>
        <v>104.31481481481481</v>
      </c>
      <c r="I17" s="49">
        <f>(F17/((50*128)+(4*96)))*100</f>
        <v>83.033608490566039</v>
      </c>
      <c r="J17" s="47"/>
      <c r="K17" s="47"/>
      <c r="L17" s="47"/>
    </row>
    <row r="18" spans="1:12" x14ac:dyDescent="0.2">
      <c r="A18" s="4">
        <v>17</v>
      </c>
      <c r="B18" s="6">
        <v>17</v>
      </c>
      <c r="C18" s="82" t="s">
        <v>3955</v>
      </c>
      <c r="D18" s="24" t="s">
        <v>1201</v>
      </c>
      <c r="E18" s="91">
        <v>82.9</v>
      </c>
      <c r="F18" s="7">
        <v>2811</v>
      </c>
      <c r="G18" s="84">
        <v>27</v>
      </c>
      <c r="H18" s="18">
        <f t="shared" si="0"/>
        <v>104.11111111111111</v>
      </c>
      <c r="I18" s="49">
        <f>(F18/(27*128))*100</f>
        <v>81.336805555555557</v>
      </c>
      <c r="J18" s="47"/>
      <c r="K18" s="47"/>
      <c r="L18" s="47"/>
    </row>
    <row r="19" spans="1:12" x14ac:dyDescent="0.2">
      <c r="A19" s="4">
        <v>18</v>
      </c>
      <c r="B19" s="6">
        <v>18</v>
      </c>
      <c r="C19" s="82" t="s">
        <v>3955</v>
      </c>
      <c r="D19" s="3" t="s">
        <v>858</v>
      </c>
      <c r="E19" s="8">
        <v>79.88</v>
      </c>
      <c r="F19" s="7">
        <v>4371</v>
      </c>
      <c r="G19" s="84">
        <v>44</v>
      </c>
      <c r="H19" s="18">
        <f t="shared" si="0"/>
        <v>99.340909090909093</v>
      </c>
      <c r="I19" s="49">
        <f>(F19/((40*128)+(3*96)+64))*100</f>
        <v>79.879385964912288</v>
      </c>
      <c r="J19" s="47"/>
      <c r="K19" s="47"/>
      <c r="L19" s="47"/>
    </row>
    <row r="20" spans="1:12" x14ac:dyDescent="0.2">
      <c r="A20" s="4">
        <v>19</v>
      </c>
      <c r="B20" s="6">
        <v>19</v>
      </c>
      <c r="C20" s="82" t="s">
        <v>3955</v>
      </c>
      <c r="D20" s="3" t="s">
        <v>1732</v>
      </c>
      <c r="E20" s="8">
        <v>79.52</v>
      </c>
      <c r="F20" s="7">
        <v>4682</v>
      </c>
      <c r="G20" s="84">
        <v>46</v>
      </c>
      <c r="H20" s="18">
        <f t="shared" si="0"/>
        <v>101.78260869565217</v>
      </c>
      <c r="I20" s="49">
        <f>(F20/(46*128))*100</f>
        <v>79.517663043478265</v>
      </c>
      <c r="J20" s="47"/>
      <c r="K20" s="47"/>
      <c r="L20" s="47"/>
    </row>
    <row r="21" spans="1:12" x14ac:dyDescent="0.2">
      <c r="A21" s="4">
        <v>20</v>
      </c>
      <c r="B21" s="6">
        <v>20</v>
      </c>
      <c r="C21" s="82" t="s">
        <v>3955</v>
      </c>
      <c r="D21" s="3" t="s">
        <v>2230</v>
      </c>
      <c r="E21" s="8">
        <v>79.510000000000005</v>
      </c>
      <c r="F21" s="7">
        <v>3317</v>
      </c>
      <c r="G21" s="84">
        <v>34</v>
      </c>
      <c r="H21" s="18">
        <f t="shared" si="0"/>
        <v>97.558823529411768</v>
      </c>
      <c r="I21" s="49">
        <f>(F21/((30*128)+(2*64)+108+96))*100</f>
        <v>79.506232023010554</v>
      </c>
      <c r="J21" s="95"/>
      <c r="K21" s="47"/>
      <c r="L21" s="47"/>
    </row>
    <row r="22" spans="1:12" x14ac:dyDescent="0.2">
      <c r="A22" s="4">
        <v>21</v>
      </c>
      <c r="B22" s="6">
        <v>21</v>
      </c>
      <c r="C22" s="82" t="s">
        <v>3955</v>
      </c>
      <c r="D22" s="3" t="s">
        <v>557</v>
      </c>
      <c r="E22" s="91">
        <v>79.3</v>
      </c>
      <c r="F22" s="7">
        <v>3857</v>
      </c>
      <c r="G22" s="84">
        <v>38</v>
      </c>
      <c r="H22" s="7">
        <f t="shared" si="0"/>
        <v>101.5</v>
      </c>
      <c r="I22" s="49">
        <f>(F22/(38*128))*100</f>
        <v>79.296875</v>
      </c>
      <c r="J22" s="47"/>
      <c r="K22" s="47"/>
      <c r="L22" s="47"/>
    </row>
    <row r="23" spans="1:12" x14ac:dyDescent="0.2">
      <c r="A23" s="4">
        <v>22</v>
      </c>
      <c r="B23" s="6">
        <v>22</v>
      </c>
      <c r="C23" s="82" t="s">
        <v>3955</v>
      </c>
      <c r="D23" s="3" t="s">
        <v>1752</v>
      </c>
      <c r="E23" s="8">
        <v>78.19</v>
      </c>
      <c r="F23" s="7">
        <v>3526</v>
      </c>
      <c r="G23" s="8">
        <v>35</v>
      </c>
      <c r="H23" s="18">
        <f t="shared" si="0"/>
        <v>100.74285714285715</v>
      </c>
      <c r="I23" s="49">
        <f>(F23/(35*128))*100</f>
        <v>78.705357142857153</v>
      </c>
      <c r="J23" s="47"/>
      <c r="K23" s="47"/>
      <c r="L23" s="47"/>
    </row>
    <row r="24" spans="1:12" x14ac:dyDescent="0.2">
      <c r="A24" s="12">
        <v>23</v>
      </c>
      <c r="B24" s="6">
        <v>24</v>
      </c>
      <c r="C24" s="7" t="s">
        <v>3956</v>
      </c>
      <c r="D24" s="24" t="s">
        <v>1198</v>
      </c>
      <c r="E24" s="91">
        <v>77.12</v>
      </c>
      <c r="F24" s="7">
        <v>4561</v>
      </c>
      <c r="G24" s="8">
        <v>46</v>
      </c>
      <c r="H24" s="18">
        <f t="shared" si="0"/>
        <v>99.152173913043484</v>
      </c>
      <c r="I24" s="49">
        <f>(F24/(46*128))*100</f>
        <v>77.462635869565219</v>
      </c>
      <c r="J24" s="47"/>
      <c r="K24" s="47"/>
      <c r="L24" s="47"/>
    </row>
    <row r="25" spans="1:12" x14ac:dyDescent="0.2">
      <c r="A25" s="4">
        <v>24</v>
      </c>
      <c r="B25" s="6">
        <v>23</v>
      </c>
      <c r="C25" s="83" t="s">
        <v>3957</v>
      </c>
      <c r="D25" s="3" t="s">
        <v>1222</v>
      </c>
      <c r="E25" s="91">
        <v>77.89</v>
      </c>
      <c r="F25" s="7">
        <v>6125</v>
      </c>
      <c r="G25" s="8">
        <v>62</v>
      </c>
      <c r="H25" s="18">
        <f t="shared" si="0"/>
        <v>98.790322580645167</v>
      </c>
      <c r="I25" s="49">
        <f>(F25/(62*128))*100</f>
        <v>77.179939516129039</v>
      </c>
      <c r="J25" s="47"/>
      <c r="K25" s="47"/>
      <c r="L25" s="47"/>
    </row>
    <row r="26" spans="1:12" x14ac:dyDescent="0.2">
      <c r="A26" s="4">
        <v>25</v>
      </c>
      <c r="B26" s="6">
        <v>25</v>
      </c>
      <c r="C26" s="82" t="s">
        <v>3955</v>
      </c>
      <c r="D26" s="3" t="s">
        <v>1561</v>
      </c>
      <c r="E26" s="8">
        <v>77.06</v>
      </c>
      <c r="F26" s="7">
        <v>3551</v>
      </c>
      <c r="G26" s="84">
        <v>36</v>
      </c>
      <c r="H26" s="18">
        <f t="shared" si="0"/>
        <v>98.638888888888886</v>
      </c>
      <c r="I26" s="49">
        <f>(F26/(36*128))*100</f>
        <v>77.061631944444443</v>
      </c>
      <c r="J26" s="47"/>
      <c r="K26" s="47"/>
      <c r="L26" s="47"/>
    </row>
    <row r="27" spans="1:12" x14ac:dyDescent="0.2">
      <c r="A27" s="4">
        <v>26</v>
      </c>
      <c r="B27" s="6">
        <v>27</v>
      </c>
      <c r="C27" s="7" t="s">
        <v>3956</v>
      </c>
      <c r="D27" s="3" t="s">
        <v>1520</v>
      </c>
      <c r="E27" s="91">
        <v>76.88</v>
      </c>
      <c r="F27" s="7">
        <v>4229</v>
      </c>
      <c r="G27" s="8">
        <v>43</v>
      </c>
      <c r="H27" s="18">
        <f t="shared" si="0"/>
        <v>98.348837209302332</v>
      </c>
      <c r="I27" s="49">
        <f>(F27/(43*128))*100</f>
        <v>76.835029069767444</v>
      </c>
      <c r="J27" s="47"/>
      <c r="K27" s="47"/>
      <c r="L27" s="47"/>
    </row>
    <row r="28" spans="1:12" x14ac:dyDescent="0.2">
      <c r="A28" s="4">
        <v>27</v>
      </c>
      <c r="B28" s="6">
        <v>28</v>
      </c>
      <c r="C28" s="7" t="s">
        <v>3956</v>
      </c>
      <c r="D28" s="3" t="s">
        <v>1033</v>
      </c>
      <c r="E28" s="8">
        <v>76.78</v>
      </c>
      <c r="F28" s="7">
        <v>2725</v>
      </c>
      <c r="G28" s="84">
        <v>30</v>
      </c>
      <c r="H28" s="18">
        <f t="shared" si="0"/>
        <v>90.833333333333329</v>
      </c>
      <c r="I28" s="49">
        <f>(F28/((25*128)+(2*48)+108+96+49))*100</f>
        <v>76.782192166807548</v>
      </c>
      <c r="J28" s="47"/>
      <c r="K28" s="47"/>
      <c r="L28" s="47"/>
    </row>
    <row r="29" spans="1:12" x14ac:dyDescent="0.2">
      <c r="A29" s="4">
        <v>28</v>
      </c>
      <c r="B29" s="6">
        <v>26</v>
      </c>
      <c r="C29" s="83" t="s">
        <v>3957</v>
      </c>
      <c r="D29" s="24" t="s">
        <v>2626</v>
      </c>
      <c r="E29" s="8">
        <v>77.010000000000005</v>
      </c>
      <c r="F29" s="7">
        <v>5195</v>
      </c>
      <c r="G29" s="8">
        <v>53</v>
      </c>
      <c r="H29" s="18">
        <f t="shared" si="0"/>
        <v>98.018867924528308</v>
      </c>
      <c r="I29" s="49">
        <f>(F29/(53*128))*100</f>
        <v>76.577240566037744</v>
      </c>
      <c r="J29" s="47"/>
      <c r="K29" s="47"/>
      <c r="L29" s="47"/>
    </row>
    <row r="30" spans="1:12" x14ac:dyDescent="0.2">
      <c r="A30" s="4">
        <v>29</v>
      </c>
      <c r="B30" s="6">
        <v>29</v>
      </c>
      <c r="C30" s="82" t="s">
        <v>3955</v>
      </c>
      <c r="D30" s="3" t="s">
        <v>291</v>
      </c>
      <c r="E30" s="8">
        <v>76.56</v>
      </c>
      <c r="F30" s="7">
        <v>4116</v>
      </c>
      <c r="G30" s="84">
        <v>42</v>
      </c>
      <c r="H30" s="7">
        <f t="shared" si="0"/>
        <v>98</v>
      </c>
      <c r="I30" s="49">
        <f>(F30/(42*128))*100</f>
        <v>76.5625</v>
      </c>
      <c r="J30" s="47"/>
      <c r="K30" s="47"/>
      <c r="L30" s="47"/>
    </row>
    <row r="31" spans="1:12" x14ac:dyDescent="0.2">
      <c r="A31" s="4">
        <v>30</v>
      </c>
      <c r="B31" s="6">
        <v>30</v>
      </c>
      <c r="C31" s="82" t="s">
        <v>3955</v>
      </c>
      <c r="D31" s="3" t="s">
        <v>1793</v>
      </c>
      <c r="E31" s="8">
        <v>76.41</v>
      </c>
      <c r="F31" s="7">
        <v>3909</v>
      </c>
      <c r="G31" s="84">
        <v>41</v>
      </c>
      <c r="H31" s="18">
        <f t="shared" si="0"/>
        <v>95.341463414634148</v>
      </c>
      <c r="I31" s="49">
        <f>(F31/((38*128)+64+80+108))*100</f>
        <v>76.40734949179047</v>
      </c>
      <c r="J31" s="95"/>
      <c r="K31" s="47"/>
      <c r="L31" s="47"/>
    </row>
    <row r="32" spans="1:12" x14ac:dyDescent="0.2">
      <c r="A32" s="4">
        <v>31</v>
      </c>
      <c r="B32" s="6">
        <v>31</v>
      </c>
      <c r="C32" s="82" t="s">
        <v>3955</v>
      </c>
      <c r="D32" s="3" t="s">
        <v>1406</v>
      </c>
      <c r="E32" s="8">
        <v>76.25</v>
      </c>
      <c r="F32" s="7">
        <v>3489</v>
      </c>
      <c r="G32" s="84">
        <v>37</v>
      </c>
      <c r="H32" s="18">
        <f t="shared" si="0"/>
        <v>94.297297297297291</v>
      </c>
      <c r="I32" s="49">
        <f>(F32/((34*128)+(2*64)+96))*100</f>
        <v>76.245629370629374</v>
      </c>
      <c r="J32" s="47"/>
      <c r="K32" s="47"/>
      <c r="L32" s="47"/>
    </row>
    <row r="33" spans="1:12" x14ac:dyDescent="0.2">
      <c r="A33" s="4">
        <v>32</v>
      </c>
      <c r="B33" s="6">
        <v>32</v>
      </c>
      <c r="C33" s="82" t="s">
        <v>3955</v>
      </c>
      <c r="D33" s="3" t="s">
        <v>9</v>
      </c>
      <c r="E33" s="8">
        <v>76.02</v>
      </c>
      <c r="F33" s="7">
        <v>2121</v>
      </c>
      <c r="G33" s="84">
        <v>24</v>
      </c>
      <c r="H33" s="18">
        <f t="shared" si="0"/>
        <v>88.375</v>
      </c>
      <c r="I33" s="49">
        <f>(F33/((19*128)+108+80+64+56+50))*100</f>
        <v>76.021505376344095</v>
      </c>
      <c r="J33" s="47"/>
      <c r="K33" s="47"/>
      <c r="L33" s="47"/>
    </row>
    <row r="34" spans="1:12" x14ac:dyDescent="0.2">
      <c r="A34" s="4">
        <v>33</v>
      </c>
      <c r="B34" s="6">
        <v>33</v>
      </c>
      <c r="C34" s="82" t="s">
        <v>3955</v>
      </c>
      <c r="D34" s="24" t="s">
        <v>4009</v>
      </c>
      <c r="E34" s="91">
        <v>75.599999999999994</v>
      </c>
      <c r="F34" s="7">
        <v>2236</v>
      </c>
      <c r="G34" s="84">
        <v>23</v>
      </c>
      <c r="H34" s="18">
        <f t="shared" si="0"/>
        <v>97.217391304347828</v>
      </c>
      <c r="I34" s="49">
        <f>(F34/(23*128))*100</f>
        <v>75.951086956521735</v>
      </c>
      <c r="J34" s="47"/>
      <c r="K34" s="47"/>
      <c r="L34" s="47"/>
    </row>
    <row r="35" spans="1:12" x14ac:dyDescent="0.2">
      <c r="A35" s="4">
        <v>34</v>
      </c>
      <c r="B35" s="6">
        <v>34</v>
      </c>
      <c r="C35" s="82" t="s">
        <v>3955</v>
      </c>
      <c r="D35" s="3" t="s">
        <v>2656</v>
      </c>
      <c r="E35" s="8">
        <v>75.88</v>
      </c>
      <c r="F35" s="7">
        <v>3885</v>
      </c>
      <c r="G35" s="84">
        <v>40</v>
      </c>
      <c r="H35" s="18">
        <f t="shared" si="0"/>
        <v>97.125</v>
      </c>
      <c r="I35" s="49">
        <f>(F35/(40*128))*100</f>
        <v>75.87890625</v>
      </c>
      <c r="J35" s="47"/>
      <c r="K35" s="47"/>
      <c r="L35" s="47"/>
    </row>
    <row r="36" spans="1:12" x14ac:dyDescent="0.2">
      <c r="A36" s="4">
        <v>35</v>
      </c>
      <c r="B36" s="6">
        <v>35</v>
      </c>
      <c r="C36" s="82" t="s">
        <v>3955</v>
      </c>
      <c r="D36" s="24" t="s">
        <v>2630</v>
      </c>
      <c r="E36" s="91">
        <v>76.17</v>
      </c>
      <c r="F36" s="7">
        <v>5621</v>
      </c>
      <c r="G36" s="84">
        <v>58</v>
      </c>
      <c r="H36" s="18">
        <f t="shared" si="0"/>
        <v>96.91379310344827</v>
      </c>
      <c r="I36" s="49">
        <f>(F36/(58*128))*100</f>
        <v>75.713900862068968</v>
      </c>
      <c r="J36" s="47"/>
      <c r="K36" s="47"/>
      <c r="L36" s="47"/>
    </row>
    <row r="37" spans="1:12" x14ac:dyDescent="0.2">
      <c r="A37" s="4">
        <v>36</v>
      </c>
      <c r="B37" s="6">
        <v>36</v>
      </c>
      <c r="C37" s="82" t="s">
        <v>3955</v>
      </c>
      <c r="D37" s="3" t="s">
        <v>1075</v>
      </c>
      <c r="E37" s="8">
        <v>75.59</v>
      </c>
      <c r="F37" s="7">
        <v>4463</v>
      </c>
      <c r="G37" s="84">
        <v>49</v>
      </c>
      <c r="H37" s="18">
        <f t="shared" si="0"/>
        <v>91.08163265306122</v>
      </c>
      <c r="I37" s="49">
        <f>(F37/((43*128)+(5*64)+80))*100</f>
        <v>75.592818428184287</v>
      </c>
      <c r="J37" s="47"/>
      <c r="K37" s="47"/>
      <c r="L37" s="47"/>
    </row>
    <row r="38" spans="1:12" x14ac:dyDescent="0.2">
      <c r="A38" s="4">
        <v>37</v>
      </c>
      <c r="B38" s="6">
        <v>37</v>
      </c>
      <c r="C38" s="82" t="s">
        <v>3955</v>
      </c>
      <c r="D38" s="24" t="s">
        <v>913</v>
      </c>
      <c r="E38" s="8">
        <v>75.290000000000006</v>
      </c>
      <c r="F38" s="7">
        <v>3373</v>
      </c>
      <c r="G38" s="84">
        <v>35</v>
      </c>
      <c r="H38" s="18">
        <f t="shared" si="0"/>
        <v>96.371428571428567</v>
      </c>
      <c r="I38" s="49">
        <f>(F38/(35*128))*100</f>
        <v>75.290178571428569</v>
      </c>
      <c r="J38" s="47"/>
      <c r="K38" s="47"/>
      <c r="L38" s="47"/>
    </row>
    <row r="39" spans="1:12" x14ac:dyDescent="0.2">
      <c r="A39" s="4">
        <v>38</v>
      </c>
      <c r="B39" s="6">
        <v>38</v>
      </c>
      <c r="C39" s="82" t="s">
        <v>3955</v>
      </c>
      <c r="D39" s="3" t="s">
        <v>713</v>
      </c>
      <c r="E39" s="8">
        <v>75.17</v>
      </c>
      <c r="F39" s="7">
        <v>3079</v>
      </c>
      <c r="G39" s="84">
        <v>32</v>
      </c>
      <c r="H39" s="18">
        <f t="shared" si="0"/>
        <v>96.21875</v>
      </c>
      <c r="I39" s="49">
        <f>(F39/(32*128))*100</f>
        <v>75.1708984375</v>
      </c>
      <c r="J39" s="47"/>
      <c r="K39" s="47"/>
      <c r="L39" s="47"/>
    </row>
    <row r="40" spans="1:12" x14ac:dyDescent="0.2">
      <c r="A40" s="4">
        <v>39</v>
      </c>
      <c r="B40" s="6">
        <v>39</v>
      </c>
      <c r="C40" s="82" t="s">
        <v>3955</v>
      </c>
      <c r="D40" s="3" t="s">
        <v>2631</v>
      </c>
      <c r="E40" s="8">
        <v>74.47</v>
      </c>
      <c r="F40" s="7">
        <v>3908</v>
      </c>
      <c r="G40" s="84">
        <v>41</v>
      </c>
      <c r="H40" s="18">
        <f t="shared" si="0"/>
        <v>95.317073170731703</v>
      </c>
      <c r="I40" s="49">
        <f>(F40/(41*128))*100</f>
        <v>74.466463414634148</v>
      </c>
      <c r="J40" s="47"/>
      <c r="K40" s="47"/>
      <c r="L40" s="47"/>
    </row>
    <row r="41" spans="1:12" x14ac:dyDescent="0.2">
      <c r="A41" s="4">
        <v>40</v>
      </c>
      <c r="B41" s="6">
        <v>40</v>
      </c>
      <c r="C41" s="82" t="s">
        <v>3955</v>
      </c>
      <c r="D41" s="3" t="s">
        <v>1570</v>
      </c>
      <c r="E41" s="8">
        <v>73.930000000000007</v>
      </c>
      <c r="F41" s="7">
        <v>6246</v>
      </c>
      <c r="G41" s="84">
        <v>66</v>
      </c>
      <c r="H41" s="18">
        <f t="shared" si="0"/>
        <v>94.63636363636364</v>
      </c>
      <c r="I41" s="49">
        <f>(F41/(66*128))*100</f>
        <v>73.934659090909093</v>
      </c>
      <c r="J41" s="95"/>
      <c r="K41" s="47"/>
      <c r="L41" s="47"/>
    </row>
    <row r="42" spans="1:12" x14ac:dyDescent="0.2">
      <c r="A42" s="4">
        <v>41</v>
      </c>
      <c r="B42" s="6">
        <v>41</v>
      </c>
      <c r="C42" s="82" t="s">
        <v>3955</v>
      </c>
      <c r="D42" s="3" t="s">
        <v>1358</v>
      </c>
      <c r="E42" s="8">
        <v>73.84</v>
      </c>
      <c r="F42" s="7">
        <v>3237</v>
      </c>
      <c r="G42" s="84">
        <v>36</v>
      </c>
      <c r="H42" s="18">
        <f t="shared" si="0"/>
        <v>89.916666666666671</v>
      </c>
      <c r="I42" s="49">
        <f>(F42/((30*128)+(5*96)+64))*100</f>
        <v>73.836678832116789</v>
      </c>
      <c r="J42" s="47"/>
      <c r="K42" s="47"/>
      <c r="L42" s="47"/>
    </row>
    <row r="43" spans="1:12" x14ac:dyDescent="0.2">
      <c r="A43" s="4">
        <v>42</v>
      </c>
      <c r="B43" s="6">
        <v>42</v>
      </c>
      <c r="C43" s="82" t="s">
        <v>3955</v>
      </c>
      <c r="D43" s="3" t="s">
        <v>2474</v>
      </c>
      <c r="E43" s="8">
        <v>73.37</v>
      </c>
      <c r="F43" s="7">
        <v>4508</v>
      </c>
      <c r="G43" s="84">
        <v>48</v>
      </c>
      <c r="H43" s="18">
        <f t="shared" si="0"/>
        <v>93.916666666666671</v>
      </c>
      <c r="I43" s="49">
        <f>(F43/(48*128))*100</f>
        <v>73.372395833333343</v>
      </c>
      <c r="J43" s="47"/>
      <c r="K43" s="47"/>
      <c r="L43" s="47"/>
    </row>
    <row r="44" spans="1:12" x14ac:dyDescent="0.2">
      <c r="A44" s="4">
        <v>43</v>
      </c>
      <c r="B44" s="6">
        <v>43</v>
      </c>
      <c r="C44" s="82" t="s">
        <v>3955</v>
      </c>
      <c r="D44" s="3" t="s">
        <v>1271</v>
      </c>
      <c r="E44" s="91">
        <v>72.5</v>
      </c>
      <c r="F44" s="7">
        <v>3893</v>
      </c>
      <c r="G44" s="84">
        <v>43</v>
      </c>
      <c r="H44" s="18">
        <f t="shared" si="0"/>
        <v>90.534883720930239</v>
      </c>
      <c r="I44" s="49">
        <f>(F44/((41*128)+80+64))*100</f>
        <v>72.19955489614243</v>
      </c>
      <c r="J44" s="47"/>
      <c r="K44" s="47"/>
      <c r="L44" s="47"/>
    </row>
    <row r="45" spans="1:12" x14ac:dyDescent="0.2">
      <c r="A45" s="4">
        <v>44</v>
      </c>
      <c r="B45" s="6">
        <v>50</v>
      </c>
      <c r="C45" s="7" t="s">
        <v>3956</v>
      </c>
      <c r="D45" s="3" t="s">
        <v>1245</v>
      </c>
      <c r="E45" s="8">
        <v>71.290000000000006</v>
      </c>
      <c r="F45" s="7">
        <v>3775</v>
      </c>
      <c r="G45" s="8">
        <v>41</v>
      </c>
      <c r="H45" s="18">
        <f t="shared" si="0"/>
        <v>92.073170731707322</v>
      </c>
      <c r="I45" s="49">
        <f>(F45/(41*128))*100</f>
        <v>71.932164634146346</v>
      </c>
      <c r="J45" s="47"/>
      <c r="K45" s="47"/>
      <c r="L45" s="47"/>
    </row>
    <row r="46" spans="1:12" x14ac:dyDescent="0.2">
      <c r="A46" s="4">
        <v>45</v>
      </c>
      <c r="B46" s="6">
        <v>44</v>
      </c>
      <c r="C46" s="83" t="s">
        <v>3957</v>
      </c>
      <c r="D46" s="24" t="s">
        <v>3936</v>
      </c>
      <c r="E46" s="8">
        <v>71.930000000000007</v>
      </c>
      <c r="F46" s="7">
        <v>4235</v>
      </c>
      <c r="G46" s="84">
        <v>46</v>
      </c>
      <c r="H46" s="18">
        <f t="shared" si="0"/>
        <v>92.065217391304344</v>
      </c>
      <c r="I46" s="49">
        <f>(F46/(46*128))*100</f>
        <v>71.925951086956516</v>
      </c>
      <c r="J46" s="47"/>
      <c r="K46" s="47"/>
      <c r="L46" s="47"/>
    </row>
    <row r="47" spans="1:12" x14ac:dyDescent="0.2">
      <c r="A47" s="12">
        <v>46</v>
      </c>
      <c r="B47" s="6">
        <v>45</v>
      </c>
      <c r="C47" s="83" t="s">
        <v>3957</v>
      </c>
      <c r="D47" s="3" t="s">
        <v>1912</v>
      </c>
      <c r="E47" s="91">
        <v>71.900000000000006</v>
      </c>
      <c r="F47" s="7">
        <v>2761</v>
      </c>
      <c r="G47" s="84">
        <v>31</v>
      </c>
      <c r="H47" s="18">
        <f t="shared" si="0"/>
        <v>89.064516129032256</v>
      </c>
      <c r="I47" s="49">
        <f>(F47/((29*128)+80+48))*100</f>
        <v>71.901041666666671</v>
      </c>
      <c r="J47" s="47"/>
      <c r="K47" s="47"/>
      <c r="L47" s="47"/>
    </row>
    <row r="48" spans="1:12" x14ac:dyDescent="0.2">
      <c r="A48" s="4">
        <v>47</v>
      </c>
      <c r="B48" s="6">
        <v>46</v>
      </c>
      <c r="C48" s="83" t="s">
        <v>3957</v>
      </c>
      <c r="D48" s="3" t="s">
        <v>1557</v>
      </c>
      <c r="E48" s="8">
        <v>71.89</v>
      </c>
      <c r="F48" s="7">
        <v>3828</v>
      </c>
      <c r="G48" s="84">
        <v>44</v>
      </c>
      <c r="H48" s="18">
        <f t="shared" si="0"/>
        <v>87</v>
      </c>
      <c r="I48" s="49">
        <f>(F48/((38*128)+(2*64)+108+96+80+49))*100</f>
        <v>71.887323943661968</v>
      </c>
      <c r="J48" s="47"/>
      <c r="K48" s="47"/>
      <c r="L48" s="47"/>
    </row>
    <row r="49" spans="1:12" x14ac:dyDescent="0.2">
      <c r="A49" s="4">
        <v>48</v>
      </c>
      <c r="B49" s="6">
        <v>47</v>
      </c>
      <c r="C49" s="83" t="s">
        <v>3957</v>
      </c>
      <c r="D49" s="3" t="s">
        <v>1662</v>
      </c>
      <c r="E49" s="8">
        <v>71.63</v>
      </c>
      <c r="F49" s="7">
        <v>2040</v>
      </c>
      <c r="G49" s="84">
        <v>23</v>
      </c>
      <c r="H49" s="18">
        <f t="shared" si="0"/>
        <v>88.695652173913047</v>
      </c>
      <c r="I49" s="49">
        <f>(F49/((20*128)+(3*96)))*100</f>
        <v>71.629213483146074</v>
      </c>
      <c r="J49" s="47"/>
      <c r="K49" s="47"/>
      <c r="L49" s="47"/>
    </row>
    <row r="50" spans="1:12" x14ac:dyDescent="0.2">
      <c r="A50" s="4">
        <v>49</v>
      </c>
      <c r="B50" s="6">
        <v>48</v>
      </c>
      <c r="C50" s="83" t="s">
        <v>3957</v>
      </c>
      <c r="D50" s="3" t="s">
        <v>774</v>
      </c>
      <c r="E50" s="8">
        <v>71.53</v>
      </c>
      <c r="F50" s="7">
        <v>2266</v>
      </c>
      <c r="G50" s="84">
        <v>26</v>
      </c>
      <c r="H50" s="18">
        <f t="shared" si="0"/>
        <v>87.15384615384616</v>
      </c>
      <c r="I50" s="49">
        <f>(F50/((22*128)+(3*96)+64))*100</f>
        <v>71.527777777777786</v>
      </c>
      <c r="J50" s="47"/>
      <c r="K50" s="47"/>
      <c r="L50" s="47"/>
    </row>
    <row r="51" spans="1:12" x14ac:dyDescent="0.2">
      <c r="A51" s="4">
        <v>50</v>
      </c>
      <c r="B51" s="6">
        <v>49</v>
      </c>
      <c r="C51" s="83" t="s">
        <v>3957</v>
      </c>
      <c r="D51" s="3" t="s">
        <v>1267</v>
      </c>
      <c r="E51" s="91">
        <v>71.3</v>
      </c>
      <c r="F51" s="7">
        <v>3331</v>
      </c>
      <c r="G51" s="84">
        <v>38</v>
      </c>
      <c r="H51" s="18">
        <f t="shared" si="0"/>
        <v>87.65789473684211</v>
      </c>
      <c r="I51" s="49">
        <f>(F51/((34*128)+(2*96)+(2*64)))*100</f>
        <v>71.297089041095902</v>
      </c>
      <c r="J51" s="95"/>
      <c r="K51" s="47"/>
      <c r="L51" s="47"/>
    </row>
    <row r="52" spans="1:12" x14ac:dyDescent="0.2">
      <c r="A52" s="4">
        <v>51</v>
      </c>
      <c r="B52" s="6">
        <v>55</v>
      </c>
      <c r="C52" s="7" t="s">
        <v>3956</v>
      </c>
      <c r="D52" s="24" t="s">
        <v>1179</v>
      </c>
      <c r="E52" s="91">
        <v>70.45</v>
      </c>
      <c r="F52" s="7">
        <v>3097</v>
      </c>
      <c r="G52" s="8">
        <v>34</v>
      </c>
      <c r="H52" s="18">
        <f t="shared" si="0"/>
        <v>91.088235294117652</v>
      </c>
      <c r="I52" s="49">
        <f>(F52/(34*128))*100</f>
        <v>71.16268382352942</v>
      </c>
      <c r="J52" s="47"/>
      <c r="K52" s="47"/>
      <c r="L52" s="47"/>
    </row>
    <row r="53" spans="1:12" x14ac:dyDescent="0.2">
      <c r="A53" s="4">
        <v>52</v>
      </c>
      <c r="B53" s="6">
        <v>52</v>
      </c>
      <c r="C53" s="82" t="s">
        <v>3955</v>
      </c>
      <c r="D53" s="3" t="s">
        <v>2609</v>
      </c>
      <c r="E53" s="8">
        <v>71.03</v>
      </c>
      <c r="F53" s="7">
        <v>5182</v>
      </c>
      <c r="G53" s="84">
        <v>57</v>
      </c>
      <c r="H53" s="18">
        <f t="shared" si="0"/>
        <v>90.912280701754383</v>
      </c>
      <c r="I53" s="49">
        <f>(F53/(57*128))*100</f>
        <v>71.025219298245617</v>
      </c>
      <c r="J53" s="47"/>
      <c r="K53" s="47"/>
      <c r="L53" s="47"/>
    </row>
    <row r="54" spans="1:12" x14ac:dyDescent="0.2">
      <c r="A54" s="4">
        <v>53</v>
      </c>
      <c r="B54" s="6">
        <v>53</v>
      </c>
      <c r="C54" s="82" t="s">
        <v>3955</v>
      </c>
      <c r="D54" s="3" t="s">
        <v>559</v>
      </c>
      <c r="E54" s="8">
        <v>70.89</v>
      </c>
      <c r="F54" s="7">
        <v>4446</v>
      </c>
      <c r="G54" s="84">
        <v>49</v>
      </c>
      <c r="H54" s="18">
        <f t="shared" si="0"/>
        <v>90.734693877551024</v>
      </c>
      <c r="I54" s="49">
        <f>(F54/(49*128))*100</f>
        <v>70.886479591836732</v>
      </c>
      <c r="J54" s="47"/>
      <c r="K54" s="47"/>
      <c r="L54" s="47"/>
    </row>
    <row r="55" spans="1:12" x14ac:dyDescent="0.2">
      <c r="A55" s="4">
        <v>54</v>
      </c>
      <c r="B55" s="6">
        <v>51</v>
      </c>
      <c r="C55" s="83" t="s">
        <v>3957</v>
      </c>
      <c r="D55" s="3" t="s">
        <v>1341</v>
      </c>
      <c r="E55" s="91">
        <v>71.22</v>
      </c>
      <c r="F55" s="7">
        <v>5524</v>
      </c>
      <c r="G55" s="8">
        <v>61</v>
      </c>
      <c r="H55" s="18">
        <f t="shared" si="0"/>
        <v>90.557377049180332</v>
      </c>
      <c r="I55" s="49">
        <f>(F55/(61*128))*100</f>
        <v>70.747950819672127</v>
      </c>
      <c r="J55" s="47"/>
      <c r="K55" s="47"/>
      <c r="L55" s="47"/>
    </row>
    <row r="56" spans="1:12" x14ac:dyDescent="0.2">
      <c r="A56" s="4">
        <v>55</v>
      </c>
      <c r="B56" s="6">
        <v>54</v>
      </c>
      <c r="C56" s="83" t="s">
        <v>3957</v>
      </c>
      <c r="D56" s="3" t="s">
        <v>1176</v>
      </c>
      <c r="E56" s="8">
        <v>70.63</v>
      </c>
      <c r="F56" s="7">
        <v>2893</v>
      </c>
      <c r="G56" s="84">
        <v>32</v>
      </c>
      <c r="H56" s="18">
        <f t="shared" si="0"/>
        <v>90.40625</v>
      </c>
      <c r="I56" s="49">
        <f>(F56/(32*128))*100</f>
        <v>70.6298828125</v>
      </c>
      <c r="J56" s="47"/>
      <c r="K56" s="47"/>
      <c r="L56" s="47"/>
    </row>
    <row r="57" spans="1:12" x14ac:dyDescent="0.2">
      <c r="A57" s="4">
        <v>56</v>
      </c>
      <c r="B57" s="6">
        <v>56</v>
      </c>
      <c r="C57" s="82" t="s">
        <v>3955</v>
      </c>
      <c r="D57" s="3" t="s">
        <v>571</v>
      </c>
      <c r="E57" s="8">
        <v>70.17</v>
      </c>
      <c r="F57" s="7">
        <v>3054</v>
      </c>
      <c r="G57" s="84">
        <v>34</v>
      </c>
      <c r="H57" s="18">
        <f t="shared" si="0"/>
        <v>89.82352941176471</v>
      </c>
      <c r="I57" s="49">
        <f>(F57/(34*128))*100</f>
        <v>70.174632352941174</v>
      </c>
      <c r="J57" s="47"/>
      <c r="K57" s="47"/>
      <c r="L57" s="47"/>
    </row>
    <row r="58" spans="1:12" x14ac:dyDescent="0.2">
      <c r="A58" s="4">
        <v>57</v>
      </c>
      <c r="B58" s="6">
        <v>57</v>
      </c>
      <c r="C58" s="82" t="s">
        <v>3955</v>
      </c>
      <c r="D58" s="3" t="s">
        <v>1035</v>
      </c>
      <c r="E58" s="8">
        <v>70.17</v>
      </c>
      <c r="F58" s="7">
        <v>2265</v>
      </c>
      <c r="G58" s="84">
        <v>26</v>
      </c>
      <c r="H58" s="18">
        <f t="shared" si="0"/>
        <v>87.115384615384613</v>
      </c>
      <c r="I58" s="49">
        <f>(F58/((24*128)+108+48))*100</f>
        <v>70.167286245353154</v>
      </c>
      <c r="J58" s="47"/>
      <c r="K58" s="47"/>
      <c r="L58" s="47"/>
    </row>
    <row r="59" spans="1:12" x14ac:dyDescent="0.2">
      <c r="A59" s="4">
        <v>58</v>
      </c>
      <c r="B59" s="6">
        <v>58</v>
      </c>
      <c r="C59" s="82" t="s">
        <v>3955</v>
      </c>
      <c r="D59" s="24" t="s">
        <v>3829</v>
      </c>
      <c r="E59" s="8">
        <v>69.81</v>
      </c>
      <c r="F59" s="7">
        <v>5093</v>
      </c>
      <c r="G59" s="84">
        <v>57</v>
      </c>
      <c r="H59" s="18">
        <f t="shared" si="0"/>
        <v>89.350877192982452</v>
      </c>
      <c r="I59" s="49">
        <f>(F59/(57*128))*100</f>
        <v>69.805372807017534</v>
      </c>
      <c r="J59" s="47"/>
      <c r="K59" s="47"/>
      <c r="L59" s="47"/>
    </row>
    <row r="60" spans="1:12" x14ac:dyDescent="0.2">
      <c r="A60" s="4">
        <v>59</v>
      </c>
      <c r="B60" s="6">
        <v>59</v>
      </c>
      <c r="C60" s="82" t="s">
        <v>3955</v>
      </c>
      <c r="D60" s="3" t="s">
        <v>1185</v>
      </c>
      <c r="E60" s="8">
        <v>69.569999999999993</v>
      </c>
      <c r="F60" s="7">
        <v>3562</v>
      </c>
      <c r="G60" s="84">
        <v>40</v>
      </c>
      <c r="H60" s="18">
        <f t="shared" si="0"/>
        <v>89.05</v>
      </c>
      <c r="I60" s="49">
        <f>(F60/(40*128))*100</f>
        <v>69.5703125</v>
      </c>
      <c r="J60" s="47"/>
      <c r="K60" s="47"/>
      <c r="L60" s="47"/>
    </row>
    <row r="61" spans="1:12" x14ac:dyDescent="0.2">
      <c r="A61" s="4">
        <v>60</v>
      </c>
      <c r="B61" s="6">
        <v>60</v>
      </c>
      <c r="C61" s="82" t="s">
        <v>3955</v>
      </c>
      <c r="D61" s="3" t="s">
        <v>1346</v>
      </c>
      <c r="E61" s="8">
        <v>69.53</v>
      </c>
      <c r="F61" s="7">
        <v>3026</v>
      </c>
      <c r="G61" s="84">
        <v>36</v>
      </c>
      <c r="H61" s="18">
        <f t="shared" si="0"/>
        <v>84.055555555555557</v>
      </c>
      <c r="I61" s="49">
        <f>(F61/((30*128)+(4*96)+(2*64)))*100</f>
        <v>69.53125</v>
      </c>
      <c r="J61" s="95"/>
      <c r="K61" s="47"/>
      <c r="L61" s="47"/>
    </row>
    <row r="62" spans="1:12" x14ac:dyDescent="0.2">
      <c r="A62" s="4">
        <v>61</v>
      </c>
      <c r="B62" s="6">
        <v>61</v>
      </c>
      <c r="C62" s="82" t="s">
        <v>3955</v>
      </c>
      <c r="D62" s="3" t="s">
        <v>969</v>
      </c>
      <c r="E62" s="8">
        <v>69.25</v>
      </c>
      <c r="F62" s="7">
        <v>2637</v>
      </c>
      <c r="G62" s="84">
        <v>30</v>
      </c>
      <c r="H62" s="18">
        <f t="shared" si="0"/>
        <v>87.9</v>
      </c>
      <c r="I62" s="49">
        <f>(F62/((29*128)+96))*100</f>
        <v>69.24894957983193</v>
      </c>
      <c r="J62" s="47"/>
      <c r="K62" s="47"/>
      <c r="L62" s="47"/>
    </row>
    <row r="63" spans="1:12" x14ac:dyDescent="0.2">
      <c r="A63" s="4">
        <v>62</v>
      </c>
      <c r="B63" s="6">
        <v>67</v>
      </c>
      <c r="C63" s="7" t="s">
        <v>3956</v>
      </c>
      <c r="D63" s="3" t="s">
        <v>791</v>
      </c>
      <c r="E63" s="8">
        <v>68.47</v>
      </c>
      <c r="F63" s="7">
        <v>4327</v>
      </c>
      <c r="G63" s="8">
        <v>49</v>
      </c>
      <c r="H63" s="18">
        <f t="shared" si="0"/>
        <v>88.306122448979593</v>
      </c>
      <c r="I63" s="49">
        <f>(F63/(49*128))*100</f>
        <v>68.989158163265301</v>
      </c>
      <c r="J63" s="47"/>
      <c r="K63" s="47"/>
      <c r="L63" s="47"/>
    </row>
    <row r="64" spans="1:12" x14ac:dyDescent="0.2">
      <c r="A64" s="4">
        <v>63</v>
      </c>
      <c r="B64" s="6">
        <v>63</v>
      </c>
      <c r="C64" s="82" t="s">
        <v>3955</v>
      </c>
      <c r="D64" s="3" t="s">
        <v>1153</v>
      </c>
      <c r="E64" s="8">
        <v>68.92</v>
      </c>
      <c r="F64" s="7">
        <v>2426</v>
      </c>
      <c r="G64" s="84">
        <v>29</v>
      </c>
      <c r="H64" s="18">
        <f t="shared" si="0"/>
        <v>83.65517241379311</v>
      </c>
      <c r="I64" s="49">
        <f>(F64/((25*128)+(2*96)+(2*64)))*100</f>
        <v>68.920454545454547</v>
      </c>
      <c r="J64" s="47"/>
      <c r="K64" s="47"/>
      <c r="L64" s="47"/>
    </row>
    <row r="65" spans="1:12" x14ac:dyDescent="0.2">
      <c r="A65" s="4">
        <v>64</v>
      </c>
      <c r="B65" s="6">
        <v>64</v>
      </c>
      <c r="C65" s="82" t="s">
        <v>3955</v>
      </c>
      <c r="D65" s="3" t="s">
        <v>570</v>
      </c>
      <c r="E65" s="8">
        <v>68.84</v>
      </c>
      <c r="F65" s="7">
        <v>3084</v>
      </c>
      <c r="G65" s="84">
        <v>35</v>
      </c>
      <c r="H65" s="18">
        <f t="shared" si="0"/>
        <v>88.114285714285714</v>
      </c>
      <c r="I65" s="49">
        <f>(F65/(35*128))*100</f>
        <v>68.839285714285708</v>
      </c>
      <c r="J65" s="47"/>
      <c r="K65" s="47"/>
      <c r="L65" s="47"/>
    </row>
    <row r="66" spans="1:12" x14ac:dyDescent="0.2">
      <c r="A66" s="4">
        <v>65</v>
      </c>
      <c r="B66" s="6">
        <v>65</v>
      </c>
      <c r="C66" s="82" t="s">
        <v>3955</v>
      </c>
      <c r="D66" s="3" t="s">
        <v>1891</v>
      </c>
      <c r="E66" s="8">
        <v>68.59</v>
      </c>
      <c r="F66" s="7">
        <v>3775</v>
      </c>
      <c r="G66" s="84">
        <v>43</v>
      </c>
      <c r="H66" s="18">
        <f t="shared" ref="H66:H129" si="1">F66/G66</f>
        <v>87.79069767441861</v>
      </c>
      <c r="I66" s="49">
        <f>(F66/(43*128))*100</f>
        <v>68.586482558139537</v>
      </c>
      <c r="J66" s="47"/>
      <c r="K66" s="47"/>
      <c r="L66" s="47"/>
    </row>
    <row r="67" spans="1:12" x14ac:dyDescent="0.2">
      <c r="A67" s="4">
        <v>66</v>
      </c>
      <c r="B67" s="6">
        <v>66</v>
      </c>
      <c r="C67" s="82" t="s">
        <v>3955</v>
      </c>
      <c r="D67" s="3" t="s">
        <v>574</v>
      </c>
      <c r="E67" s="8">
        <v>68.489999999999995</v>
      </c>
      <c r="F67" s="7">
        <v>2893</v>
      </c>
      <c r="G67" s="84">
        <v>33</v>
      </c>
      <c r="H67" s="18">
        <f t="shared" si="1"/>
        <v>87.666666666666671</v>
      </c>
      <c r="I67" s="49">
        <f>(F67/(33*128))*100</f>
        <v>68.489583333333343</v>
      </c>
      <c r="J67" s="47"/>
      <c r="K67" s="47"/>
      <c r="L67" s="47"/>
    </row>
    <row r="68" spans="1:12" x14ac:dyDescent="0.2">
      <c r="A68" s="4">
        <v>67</v>
      </c>
      <c r="B68" s="6">
        <v>68</v>
      </c>
      <c r="C68" s="7" t="s">
        <v>3956</v>
      </c>
      <c r="D68" s="3" t="s">
        <v>560</v>
      </c>
      <c r="E68" s="8">
        <v>68.38</v>
      </c>
      <c r="F68" s="7">
        <v>4464</v>
      </c>
      <c r="G68" s="84">
        <v>51</v>
      </c>
      <c r="H68" s="18">
        <f t="shared" si="1"/>
        <v>87.529411764705884</v>
      </c>
      <c r="I68" s="49">
        <f>(F68/(51*128))*100</f>
        <v>68.382352941176478</v>
      </c>
      <c r="J68" s="47"/>
      <c r="K68" s="47"/>
      <c r="L68" s="47"/>
    </row>
    <row r="69" spans="1:12" x14ac:dyDescent="0.2">
      <c r="A69" s="4">
        <v>68</v>
      </c>
      <c r="B69" s="6">
        <v>62</v>
      </c>
      <c r="C69" s="83" t="s">
        <v>3957</v>
      </c>
      <c r="D69" s="24" t="s">
        <v>1479</v>
      </c>
      <c r="E69" s="91">
        <v>69.05</v>
      </c>
      <c r="F69" s="7">
        <v>4804</v>
      </c>
      <c r="G69" s="8">
        <v>55</v>
      </c>
      <c r="H69" s="18">
        <f t="shared" si="1"/>
        <v>87.345454545454544</v>
      </c>
      <c r="I69" s="49">
        <f>(F69/(55*128))*100</f>
        <v>68.23863636363636</v>
      </c>
      <c r="J69" s="47"/>
      <c r="K69" s="47"/>
      <c r="L69" s="47"/>
    </row>
    <row r="70" spans="1:12" x14ac:dyDescent="0.2">
      <c r="A70" s="12">
        <v>69</v>
      </c>
      <c r="B70" s="6">
        <v>69</v>
      </c>
      <c r="C70" s="82" t="s">
        <v>3955</v>
      </c>
      <c r="D70" s="3" t="s">
        <v>2092</v>
      </c>
      <c r="E70" s="8">
        <v>67.88</v>
      </c>
      <c r="F70" s="7">
        <v>2506</v>
      </c>
      <c r="G70" s="84">
        <v>31</v>
      </c>
      <c r="H70" s="18">
        <f t="shared" si="1"/>
        <v>80.838709677419359</v>
      </c>
      <c r="I70" s="49">
        <f>(F70/((26*128)+(2*48)+108+96+64))*100</f>
        <v>67.876489707475613</v>
      </c>
      <c r="J70" s="47"/>
      <c r="K70" s="47"/>
      <c r="L70" s="47"/>
    </row>
    <row r="71" spans="1:12" x14ac:dyDescent="0.2">
      <c r="A71" s="4">
        <v>70</v>
      </c>
      <c r="B71" s="6">
        <v>74</v>
      </c>
      <c r="C71" s="7" t="s">
        <v>3956</v>
      </c>
      <c r="D71" s="24" t="s">
        <v>3790</v>
      </c>
      <c r="E71" s="8">
        <v>66.989999999999995</v>
      </c>
      <c r="F71" s="7">
        <v>3214</v>
      </c>
      <c r="G71" s="8">
        <v>37</v>
      </c>
      <c r="H71" s="18">
        <f t="shared" si="1"/>
        <v>86.86486486486487</v>
      </c>
      <c r="I71" s="49">
        <f>(F71/(37*128))*100</f>
        <v>67.863175675675677</v>
      </c>
      <c r="J71" s="95"/>
      <c r="K71" s="47"/>
      <c r="L71" s="47"/>
    </row>
    <row r="72" spans="1:12" x14ac:dyDescent="0.2">
      <c r="A72" s="4">
        <v>71</v>
      </c>
      <c r="B72" s="6">
        <v>70</v>
      </c>
      <c r="C72" s="83" t="s">
        <v>3957</v>
      </c>
      <c r="D72" s="3" t="s">
        <v>1034</v>
      </c>
      <c r="E72" s="8">
        <v>67.72</v>
      </c>
      <c r="F72" s="7">
        <v>3088</v>
      </c>
      <c r="G72" s="84">
        <v>36</v>
      </c>
      <c r="H72" s="18">
        <f t="shared" si="1"/>
        <v>85.777777777777771</v>
      </c>
      <c r="I72" s="49">
        <f>(F72/((35*128)+80))*100</f>
        <v>67.719298245614041</v>
      </c>
      <c r="J72" s="47"/>
      <c r="K72" s="47"/>
      <c r="L72" s="47"/>
    </row>
    <row r="73" spans="1:12" x14ac:dyDescent="0.2">
      <c r="A73" s="4">
        <v>72</v>
      </c>
      <c r="B73" s="6">
        <v>71</v>
      </c>
      <c r="C73" s="83" t="s">
        <v>3957</v>
      </c>
      <c r="D73" s="3" t="s">
        <v>568</v>
      </c>
      <c r="E73" s="8">
        <v>67.650000000000006</v>
      </c>
      <c r="F73" s="7">
        <v>3377</v>
      </c>
      <c r="G73" s="84">
        <v>39</v>
      </c>
      <c r="H73" s="18">
        <f t="shared" si="1"/>
        <v>86.589743589743591</v>
      </c>
      <c r="I73" s="49">
        <f>(F73/(39*128))*100</f>
        <v>67.648237179487182</v>
      </c>
      <c r="J73" s="47"/>
      <c r="K73" s="47"/>
      <c r="L73" s="47"/>
    </row>
    <row r="74" spans="1:12" x14ac:dyDescent="0.2">
      <c r="A74" s="4">
        <v>73</v>
      </c>
      <c r="B74" s="6">
        <v>72</v>
      </c>
      <c r="C74" s="83" t="s">
        <v>3957</v>
      </c>
      <c r="D74" s="3" t="s">
        <v>1799</v>
      </c>
      <c r="E74" s="8">
        <v>68.19</v>
      </c>
      <c r="F74" s="7">
        <v>5191</v>
      </c>
      <c r="G74" s="84">
        <v>60</v>
      </c>
      <c r="H74" s="18">
        <f t="shared" si="1"/>
        <v>86.516666666666666</v>
      </c>
      <c r="I74" s="49">
        <f>(F74/(60*128))*100</f>
        <v>67.591145833333329</v>
      </c>
      <c r="J74" s="47"/>
      <c r="K74" s="47"/>
      <c r="L74" s="47"/>
    </row>
    <row r="75" spans="1:12" x14ac:dyDescent="0.2">
      <c r="A75" s="4">
        <v>74</v>
      </c>
      <c r="B75" s="6">
        <v>73</v>
      </c>
      <c r="C75" s="83" t="s">
        <v>3957</v>
      </c>
      <c r="D75" s="3" t="s">
        <v>2613</v>
      </c>
      <c r="E75" s="91">
        <v>67.099999999999994</v>
      </c>
      <c r="F75" s="7">
        <v>2233</v>
      </c>
      <c r="G75" s="84">
        <v>26</v>
      </c>
      <c r="H75" s="18">
        <f t="shared" si="1"/>
        <v>85.884615384615387</v>
      </c>
      <c r="I75" s="49">
        <f>(F75/(26*128))*100</f>
        <v>67.097355769230774</v>
      </c>
      <c r="J75" s="47"/>
      <c r="K75" s="47"/>
      <c r="L75" s="47"/>
    </row>
    <row r="76" spans="1:12" x14ac:dyDescent="0.2">
      <c r="A76" s="4">
        <v>75</v>
      </c>
      <c r="B76" s="6">
        <v>75</v>
      </c>
      <c r="C76" s="82" t="s">
        <v>3955</v>
      </c>
      <c r="D76" s="24" t="s">
        <v>470</v>
      </c>
      <c r="E76" s="8">
        <v>66.92</v>
      </c>
      <c r="F76" s="7">
        <v>2579</v>
      </c>
      <c r="G76" s="84">
        <v>31</v>
      </c>
      <c r="H76" s="18">
        <f t="shared" si="1"/>
        <v>83.193548387096769</v>
      </c>
      <c r="I76" s="49">
        <f>(F76/((29*128)+80+62))*100</f>
        <v>66.917488323819413</v>
      </c>
      <c r="J76" s="47"/>
      <c r="K76" s="47"/>
      <c r="L76" s="47"/>
    </row>
    <row r="77" spans="1:12" x14ac:dyDescent="0.2">
      <c r="A77" s="4">
        <v>76</v>
      </c>
      <c r="B77" s="6">
        <v>76</v>
      </c>
      <c r="C77" s="82" t="s">
        <v>3955</v>
      </c>
      <c r="D77" s="3" t="s">
        <v>987</v>
      </c>
      <c r="E77" s="8">
        <v>66.31</v>
      </c>
      <c r="F77" s="7">
        <v>2260</v>
      </c>
      <c r="G77" s="84">
        <v>27</v>
      </c>
      <c r="H77" s="18">
        <f t="shared" si="1"/>
        <v>83.703703703703709</v>
      </c>
      <c r="I77" s="49">
        <f>(F77/((26*128)+80))*100</f>
        <v>66.314553990610321</v>
      </c>
      <c r="J77" s="47"/>
      <c r="K77" s="47"/>
      <c r="L77" s="47"/>
    </row>
    <row r="78" spans="1:12" x14ac:dyDescent="0.2">
      <c r="A78" s="4">
        <v>77</v>
      </c>
      <c r="B78" s="6">
        <v>77</v>
      </c>
      <c r="C78" s="82" t="s">
        <v>3955</v>
      </c>
      <c r="D78" s="3" t="s">
        <v>1220</v>
      </c>
      <c r="E78" s="8">
        <v>66.349999999999994</v>
      </c>
      <c r="F78" s="7">
        <v>4830</v>
      </c>
      <c r="G78" s="84">
        <v>57</v>
      </c>
      <c r="H78" s="18">
        <f t="shared" si="1"/>
        <v>84.736842105263165</v>
      </c>
      <c r="I78" s="49">
        <f>(F78/(57*128))*100</f>
        <v>66.20065789473685</v>
      </c>
      <c r="J78" s="47"/>
      <c r="K78" s="47"/>
      <c r="L78" s="47"/>
    </row>
    <row r="79" spans="1:12" x14ac:dyDescent="0.2">
      <c r="A79" s="4">
        <v>78</v>
      </c>
      <c r="B79" s="6">
        <v>78</v>
      </c>
      <c r="C79" s="82" t="s">
        <v>3955</v>
      </c>
      <c r="D79" s="3" t="s">
        <v>1656</v>
      </c>
      <c r="E79" s="8">
        <v>66.150000000000006</v>
      </c>
      <c r="F79" s="7">
        <v>2625</v>
      </c>
      <c r="G79" s="84">
        <v>31</v>
      </c>
      <c r="H79" s="18">
        <f t="shared" si="1"/>
        <v>84.677419354838705</v>
      </c>
      <c r="I79" s="49">
        <f>(F79/(31*128))*100</f>
        <v>66.154233870967744</v>
      </c>
      <c r="J79" s="47"/>
      <c r="K79" s="47"/>
      <c r="L79" s="47"/>
    </row>
    <row r="80" spans="1:12" x14ac:dyDescent="0.2">
      <c r="A80" s="4">
        <v>79</v>
      </c>
      <c r="B80" s="6">
        <v>79</v>
      </c>
      <c r="C80" s="82" t="s">
        <v>3955</v>
      </c>
      <c r="D80" s="3" t="s">
        <v>958</v>
      </c>
      <c r="E80" s="8">
        <v>66.13</v>
      </c>
      <c r="F80" s="7">
        <v>3132</v>
      </c>
      <c r="G80" s="84">
        <v>38</v>
      </c>
      <c r="H80" s="18">
        <f t="shared" si="1"/>
        <v>82.421052631578945</v>
      </c>
      <c r="I80" s="49">
        <f>(F80/((34*128)+(4*96)))*100</f>
        <v>66.131756756756758</v>
      </c>
      <c r="J80" s="47"/>
      <c r="K80" s="47"/>
      <c r="L80" s="47"/>
    </row>
    <row r="81" spans="1:12" x14ac:dyDescent="0.2">
      <c r="A81" s="4">
        <v>80</v>
      </c>
      <c r="B81" s="6">
        <v>80</v>
      </c>
      <c r="C81" s="82" t="s">
        <v>3955</v>
      </c>
      <c r="D81" s="3" t="s">
        <v>3788</v>
      </c>
      <c r="E81" s="8">
        <v>66.36</v>
      </c>
      <c r="F81" s="7">
        <v>3042</v>
      </c>
      <c r="G81" s="84">
        <v>36</v>
      </c>
      <c r="H81" s="18">
        <f t="shared" si="1"/>
        <v>84.5</v>
      </c>
      <c r="I81" s="49">
        <f>(F81/(36*128))*100</f>
        <v>66.015625</v>
      </c>
      <c r="J81" s="95"/>
      <c r="K81" s="47"/>
      <c r="L81" s="47"/>
    </row>
    <row r="82" spans="1:12" x14ac:dyDescent="0.2">
      <c r="A82" s="4">
        <v>81</v>
      </c>
      <c r="B82" s="6">
        <v>81</v>
      </c>
      <c r="C82" s="82" t="s">
        <v>3955</v>
      </c>
      <c r="D82" s="24" t="s">
        <v>3830</v>
      </c>
      <c r="E82" s="8">
        <v>65.91</v>
      </c>
      <c r="F82" s="7">
        <v>3965</v>
      </c>
      <c r="G82" s="84">
        <v>47</v>
      </c>
      <c r="H82" s="18">
        <f t="shared" si="1"/>
        <v>84.361702127659569</v>
      </c>
      <c r="I82" s="49">
        <f>(F82/(47*128))*100</f>
        <v>65.907579787234042</v>
      </c>
      <c r="J82" s="47"/>
      <c r="K82" s="47"/>
      <c r="L82" s="47"/>
    </row>
    <row r="83" spans="1:12" x14ac:dyDescent="0.2">
      <c r="A83" s="4">
        <v>82</v>
      </c>
      <c r="B83" s="6">
        <v>82</v>
      </c>
      <c r="C83" s="82" t="s">
        <v>3955</v>
      </c>
      <c r="D83" s="3" t="s">
        <v>2348</v>
      </c>
      <c r="E83" s="8">
        <v>65.83</v>
      </c>
      <c r="F83" s="7">
        <v>3202</v>
      </c>
      <c r="G83" s="84">
        <v>38</v>
      </c>
      <c r="H83" s="18">
        <f t="shared" si="1"/>
        <v>84.263157894736835</v>
      </c>
      <c r="I83" s="49">
        <f>(F83/(38*128))*100</f>
        <v>65.83059210526315</v>
      </c>
      <c r="J83" s="47"/>
      <c r="K83" s="47"/>
      <c r="L83" s="47"/>
    </row>
    <row r="84" spans="1:12" x14ac:dyDescent="0.2">
      <c r="A84" s="4">
        <v>83</v>
      </c>
      <c r="B84" s="6">
        <v>83</v>
      </c>
      <c r="C84" s="82" t="s">
        <v>3955</v>
      </c>
      <c r="D84" s="3" t="s">
        <v>887</v>
      </c>
      <c r="E84" s="91">
        <v>65.7</v>
      </c>
      <c r="F84" s="7">
        <v>3658</v>
      </c>
      <c r="G84" s="84">
        <v>44</v>
      </c>
      <c r="H84" s="18">
        <f t="shared" si="1"/>
        <v>83.13636363636364</v>
      </c>
      <c r="I84" s="49">
        <f>(F84/((42*128)+(2*96)))*100</f>
        <v>65.696839080459768</v>
      </c>
      <c r="J84" s="47"/>
      <c r="K84" s="47"/>
      <c r="L84" s="47"/>
    </row>
    <row r="85" spans="1:12" x14ac:dyDescent="0.2">
      <c r="A85" s="4">
        <v>84</v>
      </c>
      <c r="B85" s="6">
        <v>84</v>
      </c>
      <c r="C85" s="82" t="s">
        <v>3955</v>
      </c>
      <c r="D85" s="3" t="s">
        <v>1270</v>
      </c>
      <c r="E85" s="8">
        <v>65.66</v>
      </c>
      <c r="F85" s="7">
        <v>2264</v>
      </c>
      <c r="G85" s="84">
        <v>28</v>
      </c>
      <c r="H85" s="18">
        <f t="shared" si="1"/>
        <v>80.857142857142861</v>
      </c>
      <c r="I85" s="49">
        <f>(F85/((26*128)+64+56))*100</f>
        <v>65.661252900232014</v>
      </c>
      <c r="J85" s="47"/>
      <c r="K85" s="47"/>
      <c r="L85" s="47"/>
    </row>
    <row r="86" spans="1:12" x14ac:dyDescent="0.2">
      <c r="A86" s="4">
        <v>85</v>
      </c>
      <c r="B86" s="6">
        <v>86</v>
      </c>
      <c r="C86" s="7" t="s">
        <v>3956</v>
      </c>
      <c r="D86" s="3" t="s">
        <v>2028</v>
      </c>
      <c r="E86" s="8">
        <v>65.459999999999994</v>
      </c>
      <c r="F86" s="7">
        <v>3519</v>
      </c>
      <c r="G86" s="84">
        <v>42</v>
      </c>
      <c r="H86" s="18">
        <f t="shared" si="1"/>
        <v>83.785714285714292</v>
      </c>
      <c r="I86" s="49">
        <f>(F86/(42*128))*100</f>
        <v>65.457589285714292</v>
      </c>
      <c r="J86" s="47"/>
      <c r="K86" s="47"/>
      <c r="L86" s="47"/>
    </row>
    <row r="87" spans="1:12" x14ac:dyDescent="0.2">
      <c r="A87" s="4">
        <v>86</v>
      </c>
      <c r="B87" s="6">
        <v>87</v>
      </c>
      <c r="C87" s="7" t="s">
        <v>3956</v>
      </c>
      <c r="D87" s="3" t="s">
        <v>707</v>
      </c>
      <c r="E87" s="8">
        <v>65.12</v>
      </c>
      <c r="F87" s="7">
        <v>2709</v>
      </c>
      <c r="G87" s="84">
        <v>34</v>
      </c>
      <c r="H87" s="18">
        <f t="shared" si="1"/>
        <v>79.67647058823529</v>
      </c>
      <c r="I87" s="49">
        <f>(F87/((29*128)+(4*96)+64))*100</f>
        <v>65.120192307692307</v>
      </c>
      <c r="J87" s="47"/>
      <c r="K87" s="47"/>
      <c r="L87" s="47"/>
    </row>
    <row r="88" spans="1:12" x14ac:dyDescent="0.2">
      <c r="A88" s="4">
        <v>87</v>
      </c>
      <c r="B88" s="6">
        <v>88</v>
      </c>
      <c r="C88" s="7" t="s">
        <v>3956</v>
      </c>
      <c r="D88" s="3" t="s">
        <v>2301</v>
      </c>
      <c r="E88" s="8">
        <v>65.02</v>
      </c>
      <c r="F88" s="7">
        <v>3742</v>
      </c>
      <c r="G88" s="84">
        <v>53</v>
      </c>
      <c r="H88" s="18">
        <f t="shared" si="1"/>
        <v>70.603773584905667</v>
      </c>
      <c r="I88" s="49">
        <f>(F88/((36*128)+(8*64)+(4*96)+(2*48)+49+50+56))*100</f>
        <v>65.021720243266728</v>
      </c>
      <c r="J88" s="47"/>
      <c r="K88" s="47"/>
      <c r="L88" s="47"/>
    </row>
    <row r="89" spans="1:12" x14ac:dyDescent="0.2">
      <c r="A89" s="4">
        <v>88</v>
      </c>
      <c r="B89" s="6">
        <v>85</v>
      </c>
      <c r="C89" s="83" t="s">
        <v>3957</v>
      </c>
      <c r="D89" s="24" t="s">
        <v>1464</v>
      </c>
      <c r="E89" s="91">
        <v>65.5</v>
      </c>
      <c r="F89" s="7">
        <v>2656</v>
      </c>
      <c r="G89" s="8">
        <v>32</v>
      </c>
      <c r="H89" s="18">
        <f t="shared" si="1"/>
        <v>83</v>
      </c>
      <c r="I89" s="49">
        <f>(F89/(32*128))*100</f>
        <v>64.84375</v>
      </c>
      <c r="J89" s="47"/>
      <c r="K89" s="47"/>
      <c r="L89" s="47"/>
    </row>
    <row r="90" spans="1:12" x14ac:dyDescent="0.2">
      <c r="A90" s="4">
        <v>89</v>
      </c>
      <c r="B90" s="6">
        <v>89</v>
      </c>
      <c r="C90" s="82" t="s">
        <v>3955</v>
      </c>
      <c r="D90" s="3" t="s">
        <v>1675</v>
      </c>
      <c r="E90" s="8">
        <v>64.27</v>
      </c>
      <c r="F90" s="7">
        <v>2756</v>
      </c>
      <c r="G90" s="84">
        <v>34</v>
      </c>
      <c r="H90" s="18">
        <f t="shared" si="1"/>
        <v>81.058823529411768</v>
      </c>
      <c r="I90" s="49">
        <f>(F90/((33*128)+64))*100</f>
        <v>64.272388059701484</v>
      </c>
      <c r="J90" s="47"/>
      <c r="K90" s="47"/>
      <c r="L90" s="47"/>
    </row>
    <row r="91" spans="1:12" x14ac:dyDescent="0.2">
      <c r="A91" s="4">
        <v>90</v>
      </c>
      <c r="B91" s="6">
        <v>90</v>
      </c>
      <c r="C91" s="82" t="s">
        <v>3955</v>
      </c>
      <c r="D91" s="3" t="s">
        <v>558</v>
      </c>
      <c r="E91" s="8">
        <v>64.209999999999994</v>
      </c>
      <c r="F91" s="7">
        <v>3863</v>
      </c>
      <c r="G91" s="84">
        <v>47</v>
      </c>
      <c r="H91" s="18">
        <f t="shared" si="1"/>
        <v>82.191489361702125</v>
      </c>
      <c r="I91" s="49">
        <f>(F91/(47*128))*100</f>
        <v>64.212101063829792</v>
      </c>
      <c r="J91" s="95"/>
      <c r="K91" s="47"/>
      <c r="L91" s="47"/>
    </row>
    <row r="92" spans="1:12" x14ac:dyDescent="0.2">
      <c r="A92" s="4">
        <v>91</v>
      </c>
      <c r="B92" s="6">
        <v>92</v>
      </c>
      <c r="C92" s="7" t="s">
        <v>3956</v>
      </c>
      <c r="D92" s="3" t="s">
        <v>2622</v>
      </c>
      <c r="E92" s="8">
        <v>63.72</v>
      </c>
      <c r="F92" s="7">
        <v>4078</v>
      </c>
      <c r="G92" s="84">
        <v>50</v>
      </c>
      <c r="H92" s="18">
        <f t="shared" si="1"/>
        <v>81.56</v>
      </c>
      <c r="I92" s="49">
        <f>(F92/(50*128))*100</f>
        <v>63.71875</v>
      </c>
      <c r="J92" s="47"/>
      <c r="K92" s="47"/>
      <c r="L92" s="47"/>
    </row>
    <row r="93" spans="1:12" x14ac:dyDescent="0.2">
      <c r="A93" s="12">
        <v>92</v>
      </c>
      <c r="B93" s="6">
        <v>93</v>
      </c>
      <c r="C93" s="7" t="s">
        <v>3956</v>
      </c>
      <c r="D93" s="3" t="s">
        <v>742</v>
      </c>
      <c r="E93" s="8">
        <v>63.71</v>
      </c>
      <c r="F93" s="7">
        <v>3853</v>
      </c>
      <c r="G93" s="84">
        <v>48</v>
      </c>
      <c r="H93" s="18">
        <f t="shared" si="1"/>
        <v>80.270833333333329</v>
      </c>
      <c r="I93" s="49">
        <f>(F93/((45*128)+(3*96)))*100</f>
        <v>63.707010582010582</v>
      </c>
      <c r="J93" s="47"/>
      <c r="K93" s="47"/>
      <c r="L93" s="47"/>
    </row>
    <row r="94" spans="1:12" x14ac:dyDescent="0.2">
      <c r="A94" s="4">
        <v>93</v>
      </c>
      <c r="B94" s="6">
        <v>91</v>
      </c>
      <c r="C94" s="83" t="s">
        <v>3957</v>
      </c>
      <c r="D94" s="3" t="s">
        <v>1547</v>
      </c>
      <c r="E94" s="8">
        <v>64.11</v>
      </c>
      <c r="F94" s="7">
        <v>5544</v>
      </c>
      <c r="G94" s="8">
        <v>68</v>
      </c>
      <c r="H94" s="18">
        <f t="shared" si="1"/>
        <v>81.529411764705884</v>
      </c>
      <c r="I94" s="49">
        <f>(F94/(68*128))*100</f>
        <v>63.694852941176471</v>
      </c>
      <c r="J94" s="47"/>
      <c r="K94" s="47"/>
      <c r="L94" s="47"/>
    </row>
    <row r="95" spans="1:12" x14ac:dyDescent="0.2">
      <c r="A95" s="4">
        <v>94</v>
      </c>
      <c r="B95" s="6">
        <v>94</v>
      </c>
      <c r="C95" s="82" t="s">
        <v>3955</v>
      </c>
      <c r="D95" s="3" t="s">
        <v>972</v>
      </c>
      <c r="E95" s="91">
        <v>63.5</v>
      </c>
      <c r="F95" s="7">
        <v>2723</v>
      </c>
      <c r="G95" s="84">
        <v>34</v>
      </c>
      <c r="H95" s="18">
        <f t="shared" si="1"/>
        <v>80.088235294117652</v>
      </c>
      <c r="I95" s="49">
        <f>(F95/((32*128)+(2*96)))*100</f>
        <v>63.502798507462686</v>
      </c>
      <c r="J95" s="47"/>
      <c r="K95" s="47"/>
      <c r="L95" s="47"/>
    </row>
    <row r="96" spans="1:12" x14ac:dyDescent="0.2">
      <c r="A96" s="4">
        <v>95</v>
      </c>
      <c r="B96" s="6">
        <v>95</v>
      </c>
      <c r="C96" s="82" t="s">
        <v>3955</v>
      </c>
      <c r="D96" s="3" t="s">
        <v>2357</v>
      </c>
      <c r="E96" s="8">
        <v>63.23</v>
      </c>
      <c r="F96" s="7">
        <v>2509</v>
      </c>
      <c r="G96" s="84">
        <v>31</v>
      </c>
      <c r="H96" s="18">
        <f t="shared" si="1"/>
        <v>80.935483870967744</v>
      </c>
      <c r="I96" s="49">
        <f>(F96/(31*128))*100</f>
        <v>63.230846774193552</v>
      </c>
      <c r="J96" s="47"/>
      <c r="K96" s="47"/>
      <c r="L96" s="47"/>
    </row>
    <row r="97" spans="1:12" x14ac:dyDescent="0.2">
      <c r="A97" s="4">
        <v>96</v>
      </c>
      <c r="B97" s="6">
        <v>96</v>
      </c>
      <c r="C97" s="82" t="s">
        <v>3955</v>
      </c>
      <c r="D97" s="3" t="s">
        <v>359</v>
      </c>
      <c r="E97" s="91">
        <v>63.2</v>
      </c>
      <c r="F97" s="7">
        <v>3155</v>
      </c>
      <c r="G97" s="84">
        <v>39</v>
      </c>
      <c r="H97" s="18">
        <f t="shared" si="1"/>
        <v>80.897435897435898</v>
      </c>
      <c r="I97" s="49">
        <f>(F97/(39*128))*100</f>
        <v>63.201121794871796</v>
      </c>
      <c r="J97" s="47"/>
      <c r="K97" s="47"/>
      <c r="L97" s="47"/>
    </row>
    <row r="98" spans="1:12" x14ac:dyDescent="0.2">
      <c r="A98" s="4">
        <v>97</v>
      </c>
      <c r="B98" s="6">
        <v>97</v>
      </c>
      <c r="C98" s="82" t="s">
        <v>3955</v>
      </c>
      <c r="D98" s="3" t="s">
        <v>1480</v>
      </c>
      <c r="E98" s="8">
        <v>63.05</v>
      </c>
      <c r="F98" s="7">
        <v>2502</v>
      </c>
      <c r="G98" s="84">
        <v>31</v>
      </c>
      <c r="H98" s="18">
        <f t="shared" si="1"/>
        <v>80.709677419354833</v>
      </c>
      <c r="I98" s="49">
        <f>(F98/(31*128))*100</f>
        <v>63.054435483870961</v>
      </c>
      <c r="J98" s="47"/>
      <c r="K98" s="47"/>
      <c r="L98" s="47"/>
    </row>
    <row r="99" spans="1:12" x14ac:dyDescent="0.2">
      <c r="A99" s="4">
        <v>98</v>
      </c>
      <c r="B99" s="6">
        <v>98</v>
      </c>
      <c r="C99" s="82" t="s">
        <v>3955</v>
      </c>
      <c r="D99" s="3" t="s">
        <v>1306</v>
      </c>
      <c r="E99" s="8">
        <v>62.93</v>
      </c>
      <c r="F99" s="7">
        <v>2178</v>
      </c>
      <c r="G99" s="84">
        <v>34</v>
      </c>
      <c r="H99" s="18">
        <f t="shared" si="1"/>
        <v>64.058823529411768</v>
      </c>
      <c r="I99" s="49">
        <f>(F99/((20*128)+(6*64)+108+96+62+56+50+49+(48*2)))*100</f>
        <v>62.92978907830107</v>
      </c>
      <c r="J99" s="47"/>
      <c r="K99" s="47"/>
      <c r="L99" s="47"/>
    </row>
    <row r="100" spans="1:12" x14ac:dyDescent="0.2">
      <c r="A100" s="4">
        <v>99</v>
      </c>
      <c r="B100" s="6">
        <v>99</v>
      </c>
      <c r="C100" s="82" t="s">
        <v>3955</v>
      </c>
      <c r="D100" s="3" t="s">
        <v>572</v>
      </c>
      <c r="E100" s="8">
        <v>62.62</v>
      </c>
      <c r="F100" s="7">
        <v>3046</v>
      </c>
      <c r="G100" s="84">
        <v>38</v>
      </c>
      <c r="H100" s="18">
        <f t="shared" si="1"/>
        <v>80.15789473684211</v>
      </c>
      <c r="I100" s="49">
        <f>(F100/(38*128))*100</f>
        <v>62.623355263157897</v>
      </c>
      <c r="J100" s="47"/>
      <c r="K100" s="47"/>
      <c r="L100" s="47"/>
    </row>
    <row r="101" spans="1:12" x14ac:dyDescent="0.2">
      <c r="A101" s="4">
        <v>100</v>
      </c>
      <c r="B101" s="6">
        <v>100</v>
      </c>
      <c r="C101" s="82" t="s">
        <v>3955</v>
      </c>
      <c r="D101" s="3" t="s">
        <v>1217</v>
      </c>
      <c r="E101" s="8">
        <v>62.42</v>
      </c>
      <c r="F101" s="7">
        <v>3116</v>
      </c>
      <c r="G101" s="84">
        <v>39</v>
      </c>
      <c r="H101" s="18">
        <f t="shared" si="1"/>
        <v>79.897435897435898</v>
      </c>
      <c r="I101" s="49">
        <f>(F101/(39*128))*100</f>
        <v>62.419871794871796</v>
      </c>
      <c r="J101" s="95"/>
      <c r="K101" s="47"/>
      <c r="L101" s="47"/>
    </row>
    <row r="102" spans="1:12" x14ac:dyDescent="0.2">
      <c r="A102" s="4">
        <v>101</v>
      </c>
      <c r="B102" s="6">
        <v>101</v>
      </c>
      <c r="C102" s="82" t="s">
        <v>3955</v>
      </c>
      <c r="D102" s="3" t="s">
        <v>565</v>
      </c>
      <c r="E102" s="8">
        <v>62.39</v>
      </c>
      <c r="F102" s="19">
        <v>4632</v>
      </c>
      <c r="G102" s="84">
        <v>58</v>
      </c>
      <c r="H102" s="18">
        <f t="shared" si="1"/>
        <v>79.862068965517238</v>
      </c>
      <c r="I102" s="49">
        <f>(F102/(58*128))*100</f>
        <v>62.392241379310342</v>
      </c>
      <c r="J102" s="47"/>
      <c r="K102" s="47"/>
      <c r="L102" s="47"/>
    </row>
    <row r="103" spans="1:12" x14ac:dyDescent="0.2">
      <c r="A103" s="4">
        <v>102</v>
      </c>
      <c r="B103" s="6">
        <v>102</v>
      </c>
      <c r="C103" s="82" t="s">
        <v>3955</v>
      </c>
      <c r="D103" s="3" t="s">
        <v>2658</v>
      </c>
      <c r="E103" s="8">
        <v>62.36</v>
      </c>
      <c r="F103" s="7">
        <v>3193</v>
      </c>
      <c r="G103" s="84">
        <v>40</v>
      </c>
      <c r="H103" s="18">
        <f t="shared" si="1"/>
        <v>79.825000000000003</v>
      </c>
      <c r="I103" s="49">
        <f>(F103/(40*128))*100</f>
        <v>62.36328125</v>
      </c>
      <c r="J103" s="47"/>
      <c r="K103" s="47"/>
      <c r="L103" s="47"/>
    </row>
    <row r="104" spans="1:12" x14ac:dyDescent="0.2">
      <c r="A104" s="4">
        <v>103</v>
      </c>
      <c r="B104" s="6">
        <v>103</v>
      </c>
      <c r="C104" s="82" t="s">
        <v>3955</v>
      </c>
      <c r="D104" s="3" t="s">
        <v>2644</v>
      </c>
      <c r="E104" s="8">
        <v>61.99</v>
      </c>
      <c r="F104" s="7">
        <v>3174</v>
      </c>
      <c r="G104" s="84">
        <v>40</v>
      </c>
      <c r="H104" s="18">
        <f t="shared" si="1"/>
        <v>79.349999999999994</v>
      </c>
      <c r="I104" s="49">
        <f>(F104/(40*128))*100</f>
        <v>61.992187499999993</v>
      </c>
      <c r="J104" s="47"/>
      <c r="K104" s="47"/>
      <c r="L104" s="47"/>
    </row>
    <row r="105" spans="1:12" x14ac:dyDescent="0.2">
      <c r="A105" s="4">
        <v>104</v>
      </c>
      <c r="B105" s="6">
        <v>105</v>
      </c>
      <c r="C105" s="7" t="s">
        <v>3956</v>
      </c>
      <c r="D105" s="3" t="s">
        <v>1554</v>
      </c>
      <c r="E105" s="8">
        <v>61.82</v>
      </c>
      <c r="F105" s="7">
        <v>2481</v>
      </c>
      <c r="G105" s="84">
        <v>33</v>
      </c>
      <c r="H105" s="18">
        <f t="shared" si="1"/>
        <v>75.181818181818187</v>
      </c>
      <c r="I105" s="49">
        <f>(F105/((29*128)+108+96+49+48))*100</f>
        <v>61.824071766758038</v>
      </c>
      <c r="J105" s="95"/>
      <c r="K105" s="47"/>
      <c r="L105" s="47"/>
    </row>
    <row r="106" spans="1:12" x14ac:dyDescent="0.2">
      <c r="A106" s="4">
        <v>105</v>
      </c>
      <c r="B106" s="6">
        <v>104</v>
      </c>
      <c r="C106" s="83" t="s">
        <v>3957</v>
      </c>
      <c r="D106" s="24" t="s">
        <v>1791</v>
      </c>
      <c r="E106" s="8">
        <v>61.86</v>
      </c>
      <c r="F106" s="7">
        <v>5302</v>
      </c>
      <c r="G106" s="8">
        <v>67</v>
      </c>
      <c r="H106" s="18">
        <f t="shared" si="1"/>
        <v>79.134328358208961</v>
      </c>
      <c r="I106" s="49">
        <f>(F106/(67*128))*100</f>
        <v>61.823694029850749</v>
      </c>
      <c r="J106" s="47"/>
      <c r="K106" s="47"/>
      <c r="L106" s="47"/>
    </row>
    <row r="107" spans="1:12" x14ac:dyDescent="0.2">
      <c r="A107" s="4">
        <v>106</v>
      </c>
      <c r="B107" s="6">
        <v>106</v>
      </c>
      <c r="C107" s="82" t="s">
        <v>3955</v>
      </c>
      <c r="D107" s="3" t="s">
        <v>2956</v>
      </c>
      <c r="E107" s="8">
        <v>61.63</v>
      </c>
      <c r="F107" s="7">
        <v>3015</v>
      </c>
      <c r="G107" s="84">
        <v>39</v>
      </c>
      <c r="H107" s="18">
        <f t="shared" si="1"/>
        <v>77.307692307692307</v>
      </c>
      <c r="I107" s="49">
        <f>(F107/((36*128)+108+96+80))*100</f>
        <v>61.6312346688471</v>
      </c>
      <c r="J107" s="47"/>
      <c r="K107" s="47"/>
      <c r="L107" s="47"/>
    </row>
    <row r="108" spans="1:12" x14ac:dyDescent="0.2">
      <c r="A108" s="4">
        <v>107</v>
      </c>
      <c r="B108" s="6">
        <v>107</v>
      </c>
      <c r="C108" s="82" t="s">
        <v>3955</v>
      </c>
      <c r="D108" s="3" t="s">
        <v>943</v>
      </c>
      <c r="E108" s="8">
        <v>61.62</v>
      </c>
      <c r="F108" s="7">
        <v>3648</v>
      </c>
      <c r="G108" s="84">
        <v>48</v>
      </c>
      <c r="H108" s="18">
        <f t="shared" si="1"/>
        <v>76</v>
      </c>
      <c r="I108" s="49">
        <f>(F108/((42*128)+(5*96)+64))*100</f>
        <v>61.621621621621628</v>
      </c>
      <c r="J108" s="47"/>
      <c r="K108" s="47"/>
      <c r="L108" s="47"/>
    </row>
    <row r="109" spans="1:12" x14ac:dyDescent="0.2">
      <c r="A109" s="4">
        <v>108</v>
      </c>
      <c r="B109" s="6">
        <v>108</v>
      </c>
      <c r="C109" s="82" t="s">
        <v>3955</v>
      </c>
      <c r="D109" s="3" t="s">
        <v>719</v>
      </c>
      <c r="E109" s="91">
        <v>61.6</v>
      </c>
      <c r="F109" s="7">
        <v>3627</v>
      </c>
      <c r="G109" s="84">
        <v>46</v>
      </c>
      <c r="H109" s="18">
        <f t="shared" si="1"/>
        <v>78.847826086956516</v>
      </c>
      <c r="I109" s="49">
        <f>(F109/(46*128))*100</f>
        <v>61.599864130434781</v>
      </c>
      <c r="J109" s="47"/>
      <c r="K109" s="47"/>
      <c r="L109" s="47"/>
    </row>
    <row r="110" spans="1:12" x14ac:dyDescent="0.2">
      <c r="A110" s="4">
        <v>109</v>
      </c>
      <c r="B110" s="6">
        <v>109</v>
      </c>
      <c r="C110" s="82" t="s">
        <v>3955</v>
      </c>
      <c r="D110" s="3" t="s">
        <v>2355</v>
      </c>
      <c r="E110" s="8">
        <v>61.13</v>
      </c>
      <c r="F110" s="7">
        <v>2582</v>
      </c>
      <c r="G110" s="84">
        <v>33</v>
      </c>
      <c r="H110" s="18">
        <f t="shared" si="1"/>
        <v>78.242424242424249</v>
      </c>
      <c r="I110" s="49">
        <f>(F110/(33*128))*100</f>
        <v>61.126893939393945</v>
      </c>
      <c r="J110" s="47"/>
      <c r="K110" s="47"/>
      <c r="L110" s="47"/>
    </row>
    <row r="111" spans="1:12" x14ac:dyDescent="0.2">
      <c r="A111" s="4">
        <v>110</v>
      </c>
      <c r="B111" s="6">
        <v>110</v>
      </c>
      <c r="C111" s="82" t="s">
        <v>3955</v>
      </c>
      <c r="D111" s="3" t="s">
        <v>843</v>
      </c>
      <c r="E111" s="8">
        <v>61.08</v>
      </c>
      <c r="F111" s="7">
        <v>3772</v>
      </c>
      <c r="G111" s="84">
        <v>49</v>
      </c>
      <c r="H111" s="18">
        <f t="shared" si="1"/>
        <v>76.979591836734699</v>
      </c>
      <c r="I111" s="49">
        <f>(F111/((46*128)+(3*96)))*100</f>
        <v>61.075129533678748</v>
      </c>
      <c r="J111" s="95"/>
      <c r="K111" s="47"/>
      <c r="L111" s="47"/>
    </row>
    <row r="112" spans="1:12" x14ac:dyDescent="0.2">
      <c r="A112" s="4">
        <v>111</v>
      </c>
      <c r="B112" s="6">
        <v>111</v>
      </c>
      <c r="C112" s="82" t="s">
        <v>3955</v>
      </c>
      <c r="D112" s="24" t="s">
        <v>3934</v>
      </c>
      <c r="E112" s="8">
        <v>60.95</v>
      </c>
      <c r="F112" s="7">
        <v>3589</v>
      </c>
      <c r="G112" s="84">
        <v>46</v>
      </c>
      <c r="H112" s="18">
        <f t="shared" si="1"/>
        <v>78.021739130434781</v>
      </c>
      <c r="I112" s="49">
        <f>(F112/(46*128))*100</f>
        <v>60.954483695652172</v>
      </c>
      <c r="J112" s="47"/>
      <c r="K112" s="47"/>
      <c r="L112" s="47"/>
    </row>
    <row r="113" spans="1:12" x14ac:dyDescent="0.2">
      <c r="A113" s="4">
        <v>112</v>
      </c>
      <c r="B113" s="6">
        <v>112</v>
      </c>
      <c r="C113" s="82" t="s">
        <v>3955</v>
      </c>
      <c r="D113" s="24" t="s">
        <v>3942</v>
      </c>
      <c r="E113" s="8">
        <v>60.83</v>
      </c>
      <c r="F113" s="7">
        <v>2803</v>
      </c>
      <c r="G113" s="84">
        <v>36</v>
      </c>
      <c r="H113" s="18">
        <f t="shared" si="1"/>
        <v>77.861111111111114</v>
      </c>
      <c r="I113" s="49">
        <f>(F113/(36*128))*100</f>
        <v>60.828993055555557</v>
      </c>
      <c r="J113" s="47"/>
      <c r="K113" s="47"/>
      <c r="L113" s="47"/>
    </row>
    <row r="114" spans="1:12" x14ac:dyDescent="0.2">
      <c r="A114" s="4">
        <v>113</v>
      </c>
      <c r="B114" s="6">
        <v>116</v>
      </c>
      <c r="C114" s="7" t="s">
        <v>3956</v>
      </c>
      <c r="D114" s="3" t="s">
        <v>1243</v>
      </c>
      <c r="E114" s="91">
        <v>60.21</v>
      </c>
      <c r="F114" s="7">
        <v>3579</v>
      </c>
      <c r="G114" s="8">
        <v>46</v>
      </c>
      <c r="H114" s="18">
        <f t="shared" si="1"/>
        <v>77.804347826086953</v>
      </c>
      <c r="I114" s="49">
        <f>(F114/(46*128))*100</f>
        <v>60.78464673913043</v>
      </c>
      <c r="J114" s="47"/>
      <c r="K114" s="47"/>
      <c r="L114" s="47"/>
    </row>
    <row r="115" spans="1:12" x14ac:dyDescent="0.2">
      <c r="A115" s="4">
        <v>114</v>
      </c>
      <c r="B115" s="6">
        <v>113</v>
      </c>
      <c r="C115" s="83" t="s">
        <v>3957</v>
      </c>
      <c r="D115" s="3" t="s">
        <v>852</v>
      </c>
      <c r="E115" s="8">
        <v>60.36</v>
      </c>
      <c r="F115" s="7">
        <v>2627</v>
      </c>
      <c r="G115" s="84">
        <v>34</v>
      </c>
      <c r="H115" s="18">
        <f t="shared" si="1"/>
        <v>77.264705882352942</v>
      </c>
      <c r="I115" s="49">
        <f>(F115/(34*128))*100</f>
        <v>60.363051470588239</v>
      </c>
      <c r="J115" s="47"/>
      <c r="K115" s="47"/>
      <c r="L115" s="47"/>
    </row>
    <row r="116" spans="1:12" x14ac:dyDescent="0.2">
      <c r="A116" s="12">
        <v>115</v>
      </c>
      <c r="B116" s="6">
        <v>114</v>
      </c>
      <c r="C116" s="83" t="s">
        <v>3957</v>
      </c>
      <c r="D116" s="3" t="s">
        <v>1678</v>
      </c>
      <c r="E116" s="8">
        <v>60.33</v>
      </c>
      <c r="F116" s="7">
        <v>2452</v>
      </c>
      <c r="G116" s="84">
        <v>34</v>
      </c>
      <c r="H116" s="18">
        <f t="shared" si="1"/>
        <v>72.117647058823536</v>
      </c>
      <c r="I116" s="49">
        <f>(F116/((28*128)+(3*96)+(3*64)))*100</f>
        <v>60.334645669291341</v>
      </c>
      <c r="J116" s="47"/>
      <c r="K116" s="47"/>
      <c r="L116" s="47"/>
    </row>
    <row r="117" spans="1:12" x14ac:dyDescent="0.2">
      <c r="A117" s="4">
        <v>116</v>
      </c>
      <c r="B117" s="6">
        <v>115</v>
      </c>
      <c r="C117" s="83" t="s">
        <v>3957</v>
      </c>
      <c r="D117" s="3" t="s">
        <v>1886</v>
      </c>
      <c r="E117" s="8">
        <v>60.31</v>
      </c>
      <c r="F117" s="7">
        <v>2323</v>
      </c>
      <c r="G117" s="84">
        <v>31</v>
      </c>
      <c r="H117" s="18">
        <f t="shared" si="1"/>
        <v>74.935483870967744</v>
      </c>
      <c r="I117" s="49">
        <f>(F117/((28*128)+108+96+64))*100</f>
        <v>60.306334371754936</v>
      </c>
      <c r="J117" s="47"/>
      <c r="K117" s="47"/>
      <c r="L117" s="47"/>
    </row>
    <row r="118" spans="1:12" x14ac:dyDescent="0.2">
      <c r="A118" s="4">
        <v>117</v>
      </c>
      <c r="B118" s="6">
        <v>117</v>
      </c>
      <c r="C118" s="82" t="s">
        <v>3955</v>
      </c>
      <c r="D118" s="3" t="s">
        <v>576</v>
      </c>
      <c r="E118" s="8">
        <v>60.09</v>
      </c>
      <c r="F118" s="7">
        <v>2538</v>
      </c>
      <c r="G118" s="84">
        <v>33</v>
      </c>
      <c r="H118" s="18">
        <f t="shared" si="1"/>
        <v>76.909090909090907</v>
      </c>
      <c r="I118" s="49">
        <f>(F118/(33*128))*100</f>
        <v>60.085227272727273</v>
      </c>
      <c r="J118" s="47"/>
      <c r="K118" s="47"/>
      <c r="L118" s="47"/>
    </row>
    <row r="119" spans="1:12" x14ac:dyDescent="0.2">
      <c r="A119" s="4">
        <v>118</v>
      </c>
      <c r="B119" s="6">
        <v>118</v>
      </c>
      <c r="C119" s="82" t="s">
        <v>3955</v>
      </c>
      <c r="D119" s="3" t="s">
        <v>1683</v>
      </c>
      <c r="E119" s="8">
        <v>59.97</v>
      </c>
      <c r="F119" s="7">
        <v>2303</v>
      </c>
      <c r="G119" s="84">
        <v>32</v>
      </c>
      <c r="H119" s="18">
        <f t="shared" si="1"/>
        <v>71.96875</v>
      </c>
      <c r="I119" s="49">
        <f>(F119/((26*128)+(4*96)+(2*64)))*100</f>
        <v>59.973958333333336</v>
      </c>
      <c r="J119" s="47"/>
      <c r="K119" s="47"/>
      <c r="L119" s="47"/>
    </row>
    <row r="120" spans="1:12" x14ac:dyDescent="0.2">
      <c r="A120" s="4">
        <v>119</v>
      </c>
      <c r="B120" s="6">
        <v>119</v>
      </c>
      <c r="C120" s="82" t="s">
        <v>3955</v>
      </c>
      <c r="D120" s="3" t="s">
        <v>703</v>
      </c>
      <c r="E120" s="8">
        <v>59.95</v>
      </c>
      <c r="F120" s="7">
        <v>2916</v>
      </c>
      <c r="G120" s="84">
        <v>38</v>
      </c>
      <c r="H120" s="18">
        <f t="shared" si="1"/>
        <v>76.736842105263165</v>
      </c>
      <c r="I120" s="49">
        <f>(F120/(38*128))*100</f>
        <v>59.95065789473685</v>
      </c>
      <c r="J120" s="47"/>
      <c r="K120" s="47"/>
      <c r="L120" s="47"/>
    </row>
    <row r="121" spans="1:12" x14ac:dyDescent="0.2">
      <c r="A121" s="4">
        <v>120</v>
      </c>
      <c r="B121" s="6">
        <v>120</v>
      </c>
      <c r="C121" s="82" t="s">
        <v>3955</v>
      </c>
      <c r="D121" s="3" t="s">
        <v>1289</v>
      </c>
      <c r="E121" s="8">
        <v>59.38</v>
      </c>
      <c r="F121" s="7">
        <v>3192</v>
      </c>
      <c r="G121" s="84">
        <v>42</v>
      </c>
      <c r="H121" s="18">
        <f t="shared" si="1"/>
        <v>76</v>
      </c>
      <c r="I121" s="49">
        <f>(F121/(42*128))*100</f>
        <v>59.375</v>
      </c>
      <c r="J121" s="95"/>
      <c r="K121" s="47"/>
      <c r="L121" s="47"/>
    </row>
    <row r="122" spans="1:12" x14ac:dyDescent="0.2">
      <c r="A122" s="4">
        <v>121</v>
      </c>
      <c r="B122" s="6">
        <v>121</v>
      </c>
      <c r="C122" s="82" t="s">
        <v>3955</v>
      </c>
      <c r="D122" s="24" t="s">
        <v>552</v>
      </c>
      <c r="E122" s="91">
        <v>59.3</v>
      </c>
      <c r="F122" s="7">
        <v>2285</v>
      </c>
      <c r="G122" s="84">
        <v>32</v>
      </c>
      <c r="H122" s="18">
        <f t="shared" si="1"/>
        <v>71.40625</v>
      </c>
      <c r="I122" s="49">
        <f>(F122/((26*128)+(2*64)+108+96+80+64+49))*100</f>
        <v>59.304438100181677</v>
      </c>
      <c r="J122" s="47"/>
      <c r="K122" s="47"/>
      <c r="L122" s="47"/>
    </row>
    <row r="123" spans="1:12" x14ac:dyDescent="0.2">
      <c r="A123" s="4">
        <v>122</v>
      </c>
      <c r="B123" s="6">
        <v>122</v>
      </c>
      <c r="C123" s="82" t="s">
        <v>3955</v>
      </c>
      <c r="D123" s="3" t="s">
        <v>1576</v>
      </c>
      <c r="E123" s="91">
        <v>59.3</v>
      </c>
      <c r="F123" s="7">
        <v>2429</v>
      </c>
      <c r="G123" s="84">
        <v>32</v>
      </c>
      <c r="H123" s="18">
        <f t="shared" si="1"/>
        <v>75.90625</v>
      </c>
      <c r="I123" s="49">
        <f>(F123/(32*128))*100</f>
        <v>59.3017578125</v>
      </c>
      <c r="J123" s="47"/>
      <c r="K123" s="47"/>
      <c r="L123" s="47"/>
    </row>
    <row r="124" spans="1:12" x14ac:dyDescent="0.2">
      <c r="A124" s="4">
        <v>123</v>
      </c>
      <c r="B124" s="6">
        <v>124</v>
      </c>
      <c r="C124" s="7" t="s">
        <v>3956</v>
      </c>
      <c r="D124" s="3" t="s">
        <v>1287</v>
      </c>
      <c r="E124" s="91">
        <v>59.11</v>
      </c>
      <c r="F124" s="7">
        <v>3944</v>
      </c>
      <c r="G124" s="8">
        <v>52</v>
      </c>
      <c r="H124" s="18">
        <f t="shared" si="1"/>
        <v>75.84615384615384</v>
      </c>
      <c r="I124" s="49">
        <f>(F124/(52*128))*100</f>
        <v>59.254807692307686</v>
      </c>
      <c r="J124" s="47"/>
      <c r="K124" s="47"/>
      <c r="L124" s="47"/>
    </row>
    <row r="125" spans="1:12" x14ac:dyDescent="0.2">
      <c r="A125" s="4">
        <v>124</v>
      </c>
      <c r="B125" s="6">
        <v>123</v>
      </c>
      <c r="C125" s="83" t="s">
        <v>3957</v>
      </c>
      <c r="D125" s="3" t="s">
        <v>1248</v>
      </c>
      <c r="E125" s="8">
        <v>59.87</v>
      </c>
      <c r="F125" s="7">
        <v>3633</v>
      </c>
      <c r="G125" s="84">
        <v>48</v>
      </c>
      <c r="H125" s="18">
        <f t="shared" si="1"/>
        <v>75.6875</v>
      </c>
      <c r="I125" s="49">
        <f>(F125/(48*128))*100</f>
        <v>59.130859375</v>
      </c>
      <c r="J125" s="47"/>
      <c r="K125" s="47"/>
      <c r="L125" s="47"/>
    </row>
    <row r="126" spans="1:12" x14ac:dyDescent="0.2">
      <c r="A126" s="4">
        <v>125</v>
      </c>
      <c r="B126" s="6">
        <v>128</v>
      </c>
      <c r="C126" s="7" t="s">
        <v>3956</v>
      </c>
      <c r="D126" s="3" t="s">
        <v>2623</v>
      </c>
      <c r="E126" s="91">
        <v>58.69</v>
      </c>
      <c r="F126" s="7">
        <v>4236</v>
      </c>
      <c r="G126" s="8">
        <v>56</v>
      </c>
      <c r="H126" s="18">
        <f t="shared" si="1"/>
        <v>75.642857142857139</v>
      </c>
      <c r="I126" s="49">
        <f>(F126/(56*128))*100</f>
        <v>59.095982142857139</v>
      </c>
      <c r="J126" s="47"/>
      <c r="K126" s="47"/>
      <c r="L126" s="47"/>
    </row>
    <row r="127" spans="1:12" x14ac:dyDescent="0.2">
      <c r="A127" s="4">
        <v>126</v>
      </c>
      <c r="B127" s="6">
        <v>125</v>
      </c>
      <c r="C127" s="83" t="s">
        <v>3957</v>
      </c>
      <c r="D127" s="3" t="s">
        <v>1410</v>
      </c>
      <c r="E127" s="8">
        <v>59.03</v>
      </c>
      <c r="F127" s="7">
        <v>2418</v>
      </c>
      <c r="G127" s="84">
        <v>32</v>
      </c>
      <c r="H127" s="18">
        <f t="shared" si="1"/>
        <v>75.5625</v>
      </c>
      <c r="I127" s="49">
        <f>(F127/(32*128))*100</f>
        <v>59.033203125</v>
      </c>
      <c r="J127" s="47"/>
      <c r="K127" s="47"/>
      <c r="L127" s="47"/>
    </row>
    <row r="128" spans="1:12" x14ac:dyDescent="0.2">
      <c r="A128" s="4">
        <v>127</v>
      </c>
      <c r="B128" s="6">
        <v>137</v>
      </c>
      <c r="C128" s="7" t="s">
        <v>3956</v>
      </c>
      <c r="D128" s="24" t="s">
        <v>384</v>
      </c>
      <c r="E128" s="91">
        <v>58.2</v>
      </c>
      <c r="F128" s="7">
        <v>2337</v>
      </c>
      <c r="G128" s="8">
        <v>31</v>
      </c>
      <c r="H128" s="18">
        <f t="shared" si="1"/>
        <v>75.387096774193552</v>
      </c>
      <c r="I128" s="49">
        <f>(F128/(31*128))*100</f>
        <v>58.896169354838712</v>
      </c>
      <c r="J128" s="47"/>
      <c r="K128" s="47"/>
      <c r="L128" s="47"/>
    </row>
    <row r="129" spans="1:12" x14ac:dyDescent="0.2">
      <c r="A129" s="4">
        <v>128</v>
      </c>
      <c r="B129" s="6">
        <v>126</v>
      </c>
      <c r="C129" s="83" t="s">
        <v>3957</v>
      </c>
      <c r="D129" s="3" t="s">
        <v>848</v>
      </c>
      <c r="E129" s="8">
        <v>58.84</v>
      </c>
      <c r="F129" s="7">
        <v>2316</v>
      </c>
      <c r="G129" s="84">
        <v>31</v>
      </c>
      <c r="H129" s="18">
        <f t="shared" si="1"/>
        <v>74.709677419354833</v>
      </c>
      <c r="I129" s="49">
        <f>(F129/((30*128)+96))*100</f>
        <v>58.841463414634141</v>
      </c>
      <c r="J129" s="47"/>
      <c r="K129" s="47"/>
      <c r="L129" s="47"/>
    </row>
    <row r="130" spans="1:12" x14ac:dyDescent="0.2">
      <c r="A130" s="4">
        <v>129</v>
      </c>
      <c r="B130" s="6">
        <v>127</v>
      </c>
      <c r="C130" s="83" t="s">
        <v>3957</v>
      </c>
      <c r="D130" s="3" t="s">
        <v>2347</v>
      </c>
      <c r="E130" s="8">
        <v>58.76</v>
      </c>
      <c r="F130" s="7">
        <v>3460</v>
      </c>
      <c r="G130" s="84">
        <v>46</v>
      </c>
      <c r="H130" s="18">
        <f t="shared" ref="H130:H193" si="2">F130/G130</f>
        <v>75.217391304347828</v>
      </c>
      <c r="I130" s="49">
        <f>(F130/(46*128))*100</f>
        <v>58.763586956521742</v>
      </c>
      <c r="J130" s="47"/>
      <c r="K130" s="47"/>
      <c r="L130" s="47"/>
    </row>
    <row r="131" spans="1:12" x14ac:dyDescent="0.2">
      <c r="A131" s="4">
        <v>130</v>
      </c>
      <c r="B131" s="6">
        <v>129</v>
      </c>
      <c r="C131" s="83" t="s">
        <v>3957</v>
      </c>
      <c r="D131" s="3" t="s">
        <v>443</v>
      </c>
      <c r="E131" s="8">
        <v>58.69</v>
      </c>
      <c r="F131" s="7">
        <v>2934</v>
      </c>
      <c r="G131" s="84">
        <v>47</v>
      </c>
      <c r="H131" s="18">
        <f t="shared" si="2"/>
        <v>62.425531914893618</v>
      </c>
      <c r="I131" s="49">
        <f>(F131/((31*128)+(9*64)+(2*96)+(2*48)+62+56+49))*100</f>
        <v>58.691738347669528</v>
      </c>
      <c r="J131" s="47"/>
      <c r="K131" s="47"/>
      <c r="L131" s="47"/>
    </row>
    <row r="132" spans="1:12" x14ac:dyDescent="0.2">
      <c r="A132" s="4">
        <v>131</v>
      </c>
      <c r="B132" s="6">
        <v>130</v>
      </c>
      <c r="C132" s="83" t="s">
        <v>3957</v>
      </c>
      <c r="D132" s="3" t="s">
        <v>1088</v>
      </c>
      <c r="E132" s="8">
        <v>58.66</v>
      </c>
      <c r="F132" s="7">
        <v>2262</v>
      </c>
      <c r="G132" s="84">
        <v>31</v>
      </c>
      <c r="H132" s="18">
        <f t="shared" si="2"/>
        <v>72.967741935483872</v>
      </c>
      <c r="I132" s="49">
        <f>(F132/((29*128)+80+64))*100</f>
        <v>58.661825726141082</v>
      </c>
      <c r="J132" s="47"/>
      <c r="K132" s="47"/>
      <c r="L132" s="47"/>
    </row>
    <row r="133" spans="1:12" x14ac:dyDescent="0.2">
      <c r="A133" s="4">
        <v>132</v>
      </c>
      <c r="B133" s="6">
        <v>131</v>
      </c>
      <c r="C133" s="83" t="s">
        <v>3957</v>
      </c>
      <c r="D133" s="3" t="s">
        <v>575</v>
      </c>
      <c r="E133" s="8">
        <v>58.66</v>
      </c>
      <c r="F133" s="7">
        <v>2628</v>
      </c>
      <c r="G133" s="84">
        <v>35</v>
      </c>
      <c r="H133" s="18">
        <f t="shared" si="2"/>
        <v>75.085714285714289</v>
      </c>
      <c r="I133" s="49">
        <f>(F133/(35*128))*100</f>
        <v>58.660714285714292</v>
      </c>
      <c r="J133" s="47"/>
      <c r="K133" s="47"/>
      <c r="L133" s="47"/>
    </row>
    <row r="134" spans="1:12" x14ac:dyDescent="0.2">
      <c r="A134" s="4">
        <v>133</v>
      </c>
      <c r="B134" s="6">
        <v>132</v>
      </c>
      <c r="C134" s="83" t="s">
        <v>3957</v>
      </c>
      <c r="D134" s="24" t="s">
        <v>4002</v>
      </c>
      <c r="E134" s="8">
        <v>57.76</v>
      </c>
      <c r="F134" s="7">
        <v>2249</v>
      </c>
      <c r="G134" s="84">
        <v>30</v>
      </c>
      <c r="H134" s="18">
        <f t="shared" si="2"/>
        <v>74.966666666666669</v>
      </c>
      <c r="I134" s="49">
        <f>(F134/(30*128))*100</f>
        <v>58.567708333333336</v>
      </c>
      <c r="J134" s="47"/>
      <c r="K134" s="47"/>
      <c r="L134" s="47"/>
    </row>
    <row r="135" spans="1:12" x14ac:dyDescent="0.2">
      <c r="A135" s="4">
        <v>134</v>
      </c>
      <c r="B135" s="6">
        <v>133</v>
      </c>
      <c r="C135" s="83" t="s">
        <v>3957</v>
      </c>
      <c r="D135" s="3" t="s">
        <v>2350</v>
      </c>
      <c r="E135" s="8">
        <v>58.55</v>
      </c>
      <c r="F135" s="7">
        <v>2773</v>
      </c>
      <c r="G135" s="84">
        <v>37</v>
      </c>
      <c r="H135" s="18">
        <f t="shared" si="2"/>
        <v>74.945945945945951</v>
      </c>
      <c r="I135" s="49">
        <f>(F135/(37*128))*100</f>
        <v>58.551520270270274</v>
      </c>
      <c r="J135" s="47"/>
      <c r="K135" s="47"/>
      <c r="L135" s="47"/>
    </row>
    <row r="136" spans="1:12" x14ac:dyDescent="0.2">
      <c r="A136" s="4">
        <v>135</v>
      </c>
      <c r="B136" s="6">
        <v>135</v>
      </c>
      <c r="C136" s="82" t="s">
        <v>3955</v>
      </c>
      <c r="D136" s="3" t="s">
        <v>1303</v>
      </c>
      <c r="E136" s="8">
        <v>58.29</v>
      </c>
      <c r="F136" s="7">
        <v>2089</v>
      </c>
      <c r="G136" s="84">
        <v>28</v>
      </c>
      <c r="H136" s="18">
        <f t="shared" si="2"/>
        <v>74.607142857142861</v>
      </c>
      <c r="I136" s="49">
        <f>(F136/(28*128))*100</f>
        <v>58.286830357142861</v>
      </c>
      <c r="J136" s="47"/>
      <c r="K136" s="47"/>
      <c r="L136" s="47"/>
    </row>
    <row r="137" spans="1:12" x14ac:dyDescent="0.2">
      <c r="A137" s="4">
        <v>136</v>
      </c>
      <c r="B137" s="6">
        <v>136</v>
      </c>
      <c r="C137" s="82" t="s">
        <v>3955</v>
      </c>
      <c r="D137" s="3" t="s">
        <v>1253</v>
      </c>
      <c r="E137" s="8">
        <v>58.21</v>
      </c>
      <c r="F137" s="7">
        <v>3651</v>
      </c>
      <c r="G137" s="84">
        <v>49</v>
      </c>
      <c r="H137" s="18">
        <f t="shared" si="2"/>
        <v>74.510204081632651</v>
      </c>
      <c r="I137" s="49">
        <f>(F137/(49*128))*100</f>
        <v>58.211096938775512</v>
      </c>
      <c r="J137" s="47"/>
      <c r="K137" s="47"/>
      <c r="L137" s="47"/>
    </row>
    <row r="138" spans="1:12" x14ac:dyDescent="0.2">
      <c r="A138" s="4">
        <v>137</v>
      </c>
      <c r="B138" s="6">
        <v>143</v>
      </c>
      <c r="C138" s="7" t="s">
        <v>3956</v>
      </c>
      <c r="D138" s="24" t="s">
        <v>3781</v>
      </c>
      <c r="E138" s="8">
        <v>57.47</v>
      </c>
      <c r="F138" s="7">
        <v>3123</v>
      </c>
      <c r="G138" s="8">
        <v>42</v>
      </c>
      <c r="H138" s="18">
        <f t="shared" si="2"/>
        <v>74.357142857142861</v>
      </c>
      <c r="I138" s="49">
        <f>(F138/(42*128))*100</f>
        <v>58.091517857142861</v>
      </c>
      <c r="J138" s="47"/>
      <c r="K138" s="47"/>
      <c r="L138" s="47"/>
    </row>
    <row r="139" spans="1:12" x14ac:dyDescent="0.2">
      <c r="A139" s="12">
        <v>138</v>
      </c>
      <c r="B139" s="6">
        <v>138</v>
      </c>
      <c r="C139" s="82" t="s">
        <v>3955</v>
      </c>
      <c r="D139" s="24" t="s">
        <v>3935</v>
      </c>
      <c r="E139" s="91">
        <v>58</v>
      </c>
      <c r="F139" s="7">
        <v>4046</v>
      </c>
      <c r="G139" s="84">
        <v>55</v>
      </c>
      <c r="H139" s="18">
        <f t="shared" si="2"/>
        <v>73.563636363636363</v>
      </c>
      <c r="I139" s="49">
        <f>(F139/((53*128)+(2*96)))*100</f>
        <v>57.99885321100917</v>
      </c>
      <c r="J139" s="47"/>
      <c r="K139" s="47"/>
      <c r="L139" s="47"/>
    </row>
    <row r="140" spans="1:12" x14ac:dyDescent="0.2">
      <c r="A140" s="4">
        <v>139</v>
      </c>
      <c r="B140" s="6">
        <v>139</v>
      </c>
      <c r="C140" s="82" t="s">
        <v>3955</v>
      </c>
      <c r="D140" s="3" t="s">
        <v>1266</v>
      </c>
      <c r="E140" s="8">
        <v>57.87</v>
      </c>
      <c r="F140" s="7">
        <v>4078</v>
      </c>
      <c r="G140" s="84">
        <v>55</v>
      </c>
      <c r="H140" s="18">
        <f t="shared" si="2"/>
        <v>74.145454545454541</v>
      </c>
      <c r="I140" s="49">
        <f>(F140/(55*128))*100</f>
        <v>57.92613636363636</v>
      </c>
      <c r="J140" s="47"/>
      <c r="K140" s="47"/>
      <c r="L140" s="47"/>
    </row>
    <row r="141" spans="1:12" x14ac:dyDescent="0.2">
      <c r="A141" s="4">
        <v>140</v>
      </c>
      <c r="B141" s="6">
        <v>134</v>
      </c>
      <c r="C141" s="83" t="s">
        <v>3957</v>
      </c>
      <c r="D141" s="3" t="s">
        <v>1290</v>
      </c>
      <c r="E141" s="8">
        <v>58.37</v>
      </c>
      <c r="F141" s="7">
        <v>3107</v>
      </c>
      <c r="G141" s="8">
        <v>42</v>
      </c>
      <c r="H141" s="18">
        <f t="shared" si="2"/>
        <v>73.976190476190482</v>
      </c>
      <c r="I141" s="49">
        <f>(F141/(42*128))*100</f>
        <v>57.79389880952381</v>
      </c>
      <c r="J141" s="95"/>
      <c r="K141" s="47"/>
      <c r="L141" s="47"/>
    </row>
    <row r="142" spans="1:12" x14ac:dyDescent="0.2">
      <c r="A142" s="4">
        <v>141</v>
      </c>
      <c r="B142" s="6">
        <v>140</v>
      </c>
      <c r="C142" s="83" t="s">
        <v>3957</v>
      </c>
      <c r="D142" s="3" t="s">
        <v>562</v>
      </c>
      <c r="E142" s="91">
        <v>57.6</v>
      </c>
      <c r="F142" s="7">
        <v>3318</v>
      </c>
      <c r="G142" s="84">
        <v>45</v>
      </c>
      <c r="H142" s="18">
        <f t="shared" si="2"/>
        <v>73.733333333333334</v>
      </c>
      <c r="I142" s="49">
        <f>(F142/(45*128))*100</f>
        <v>57.604166666666664</v>
      </c>
      <c r="J142" s="47"/>
      <c r="K142" s="47"/>
      <c r="L142" s="47"/>
    </row>
    <row r="143" spans="1:12" x14ac:dyDescent="0.2">
      <c r="A143" s="4">
        <v>142</v>
      </c>
      <c r="B143" s="6">
        <v>141</v>
      </c>
      <c r="C143" s="83" t="s">
        <v>3957</v>
      </c>
      <c r="D143" s="3" t="s">
        <v>1470</v>
      </c>
      <c r="E143" s="8">
        <v>58.07</v>
      </c>
      <c r="F143" s="7">
        <v>3903</v>
      </c>
      <c r="G143" s="84">
        <v>53</v>
      </c>
      <c r="H143" s="18">
        <f t="shared" si="2"/>
        <v>73.64150943396227</v>
      </c>
      <c r="I143" s="49">
        <f>(F143/(53*128))*100</f>
        <v>57.532429245283026</v>
      </c>
      <c r="J143" s="47"/>
      <c r="K143" s="47"/>
      <c r="L143" s="47"/>
    </row>
    <row r="144" spans="1:12" x14ac:dyDescent="0.2">
      <c r="A144" s="4">
        <v>143</v>
      </c>
      <c r="B144" s="6">
        <v>142</v>
      </c>
      <c r="C144" s="83" t="s">
        <v>3957</v>
      </c>
      <c r="D144" s="3" t="s">
        <v>1036</v>
      </c>
      <c r="E144" s="8">
        <v>57.47</v>
      </c>
      <c r="F144" s="7">
        <v>2830</v>
      </c>
      <c r="G144" s="84">
        <v>42</v>
      </c>
      <c r="H144" s="18">
        <f t="shared" si="2"/>
        <v>67.38095238095238</v>
      </c>
      <c r="I144" s="49">
        <f>(F144/((34*128)+(3*64)+(2*48)+108+96+80))*100</f>
        <v>57.473598700243699</v>
      </c>
      <c r="J144" s="47"/>
      <c r="K144" s="47"/>
      <c r="L144" s="47"/>
    </row>
    <row r="145" spans="1:12" x14ac:dyDescent="0.2">
      <c r="A145" s="4">
        <v>144</v>
      </c>
      <c r="B145" s="6">
        <v>144</v>
      </c>
      <c r="C145" s="82" t="s">
        <v>3955</v>
      </c>
      <c r="D145" s="3" t="s">
        <v>2490</v>
      </c>
      <c r="E145" s="8">
        <v>57.41</v>
      </c>
      <c r="F145" s="7">
        <v>2333</v>
      </c>
      <c r="G145" s="84">
        <v>32</v>
      </c>
      <c r="H145" s="18">
        <f t="shared" si="2"/>
        <v>72.90625</v>
      </c>
      <c r="I145" s="49">
        <f>(F145/((31*128)+96))*100</f>
        <v>57.406496062992133</v>
      </c>
      <c r="J145" s="47"/>
      <c r="K145" s="47"/>
      <c r="L145" s="47"/>
    </row>
    <row r="146" spans="1:12" x14ac:dyDescent="0.2">
      <c r="A146" s="4">
        <v>145</v>
      </c>
      <c r="B146" s="6">
        <v>145</v>
      </c>
      <c r="C146" s="82" t="s">
        <v>3955</v>
      </c>
      <c r="D146" s="3" t="s">
        <v>1265</v>
      </c>
      <c r="E146" s="8">
        <v>57.41</v>
      </c>
      <c r="F146" s="7">
        <v>3527</v>
      </c>
      <c r="G146" s="84">
        <v>48</v>
      </c>
      <c r="H146" s="18">
        <f t="shared" si="2"/>
        <v>73.479166666666671</v>
      </c>
      <c r="I146" s="49">
        <f>(F146/(48*128))*100</f>
        <v>57.405598958333336</v>
      </c>
      <c r="J146" s="47"/>
      <c r="K146" s="47"/>
      <c r="L146" s="47"/>
    </row>
    <row r="147" spans="1:12" x14ac:dyDescent="0.2">
      <c r="A147" s="4">
        <v>146</v>
      </c>
      <c r="B147" s="6">
        <v>146</v>
      </c>
      <c r="C147" s="82" t="s">
        <v>3955</v>
      </c>
      <c r="D147" s="3" t="s">
        <v>354</v>
      </c>
      <c r="E147" s="8">
        <v>57.27</v>
      </c>
      <c r="F147" s="7">
        <v>2529</v>
      </c>
      <c r="G147" s="84">
        <v>35</v>
      </c>
      <c r="H147" s="18">
        <f t="shared" si="2"/>
        <v>72.257142857142853</v>
      </c>
      <c r="I147" s="49">
        <f>(F147/((33*128)+(2*96)))*100</f>
        <v>57.26902173913043</v>
      </c>
      <c r="J147" s="47"/>
      <c r="K147" s="47"/>
      <c r="L147" s="47"/>
    </row>
    <row r="148" spans="1:12" x14ac:dyDescent="0.2">
      <c r="A148" s="4">
        <v>147</v>
      </c>
      <c r="B148" s="6">
        <v>147</v>
      </c>
      <c r="C148" s="82" t="s">
        <v>3955</v>
      </c>
      <c r="D148" s="3" t="s">
        <v>1379</v>
      </c>
      <c r="E148" s="8">
        <v>56.82</v>
      </c>
      <c r="F148" s="7">
        <v>2034</v>
      </c>
      <c r="G148" s="84">
        <v>30</v>
      </c>
      <c r="H148" s="18">
        <f t="shared" si="2"/>
        <v>67.8</v>
      </c>
      <c r="I148" s="49">
        <f>(F148/((25*128)+(2*64)+108+96+48))*100</f>
        <v>56.815642458100555</v>
      </c>
      <c r="J148" s="47"/>
      <c r="K148" s="47"/>
      <c r="L148" s="47"/>
    </row>
    <row r="149" spans="1:12" x14ac:dyDescent="0.2">
      <c r="A149" s="4">
        <v>148</v>
      </c>
      <c r="B149" s="6">
        <v>148</v>
      </c>
      <c r="C149" s="82" t="s">
        <v>3955</v>
      </c>
      <c r="D149" s="3" t="s">
        <v>1716</v>
      </c>
      <c r="E149" s="8">
        <v>56.63</v>
      </c>
      <c r="F149" s="7">
        <v>2537</v>
      </c>
      <c r="G149" s="84">
        <v>39</v>
      </c>
      <c r="H149" s="18">
        <f t="shared" si="2"/>
        <v>65.051282051282058</v>
      </c>
      <c r="I149" s="49">
        <f>(F149/((29*128)+(6*64)+(4*96)))*100</f>
        <v>56.629464285714285</v>
      </c>
      <c r="J149" s="47"/>
      <c r="K149" s="47"/>
      <c r="L149" s="47"/>
    </row>
    <row r="150" spans="1:12" x14ac:dyDescent="0.2">
      <c r="A150" s="4">
        <v>149</v>
      </c>
      <c r="B150" s="6">
        <v>149</v>
      </c>
      <c r="C150" s="82" t="s">
        <v>3955</v>
      </c>
      <c r="D150" s="3" t="s">
        <v>2352</v>
      </c>
      <c r="E150" s="8">
        <v>56.29</v>
      </c>
      <c r="F150" s="7">
        <v>2666</v>
      </c>
      <c r="G150" s="84">
        <v>37</v>
      </c>
      <c r="H150" s="18">
        <f t="shared" si="2"/>
        <v>72.054054054054049</v>
      </c>
      <c r="I150" s="49">
        <f>(F150/(37*128))*100</f>
        <v>56.292229729729726</v>
      </c>
      <c r="J150" s="47"/>
      <c r="K150" s="47"/>
      <c r="L150" s="47"/>
    </row>
    <row r="151" spans="1:12" x14ac:dyDescent="0.2">
      <c r="A151" s="4">
        <v>150</v>
      </c>
      <c r="B151" s="6">
        <v>150</v>
      </c>
      <c r="C151" s="82" t="s">
        <v>3955</v>
      </c>
      <c r="D151" s="24" t="s">
        <v>3943</v>
      </c>
      <c r="E151" s="8">
        <v>56.27</v>
      </c>
      <c r="F151" s="7">
        <v>2791</v>
      </c>
      <c r="G151" s="84">
        <v>39</v>
      </c>
      <c r="H151" s="18">
        <f t="shared" si="2"/>
        <v>71.564102564102569</v>
      </c>
      <c r="I151" s="49">
        <f>(F151/((38*128)+96))*100</f>
        <v>56.270161290322584</v>
      </c>
      <c r="J151" s="95"/>
      <c r="K151" s="47"/>
      <c r="L151" s="47"/>
    </row>
    <row r="152" spans="1:12" x14ac:dyDescent="0.2">
      <c r="A152" s="4">
        <v>151</v>
      </c>
      <c r="B152" s="6">
        <v>151</v>
      </c>
      <c r="C152" s="82" t="s">
        <v>3955</v>
      </c>
      <c r="D152" s="24" t="s">
        <v>3937</v>
      </c>
      <c r="E152" s="8">
        <v>56.27</v>
      </c>
      <c r="F152" s="7">
        <v>3583</v>
      </c>
      <c r="G152" s="84">
        <v>50</v>
      </c>
      <c r="H152" s="7">
        <f t="shared" si="2"/>
        <v>71.66</v>
      </c>
      <c r="I152" s="49">
        <f>(F152/((49*128)+96))*100</f>
        <v>56.265703517587937</v>
      </c>
      <c r="J152" s="47"/>
      <c r="K152" s="47"/>
      <c r="L152" s="47"/>
    </row>
    <row r="153" spans="1:12" x14ac:dyDescent="0.2">
      <c r="A153" s="4">
        <v>152</v>
      </c>
      <c r="B153" s="6">
        <v>152</v>
      </c>
      <c r="C153" s="82" t="s">
        <v>3955</v>
      </c>
      <c r="D153" s="3" t="s">
        <v>1189</v>
      </c>
      <c r="E153" s="8">
        <v>56.18</v>
      </c>
      <c r="F153" s="7">
        <v>2582</v>
      </c>
      <c r="G153" s="84">
        <v>39</v>
      </c>
      <c r="H153" s="18">
        <f t="shared" si="2"/>
        <v>66.205128205128204</v>
      </c>
      <c r="I153" s="49">
        <f>(F153/((32*128)+(4*64)+108+80+56))*100</f>
        <v>56.179286335944298</v>
      </c>
      <c r="J153" s="47"/>
      <c r="K153" s="47"/>
      <c r="L153" s="47"/>
    </row>
    <row r="154" spans="1:12" x14ac:dyDescent="0.2">
      <c r="A154" s="4">
        <v>153</v>
      </c>
      <c r="B154" s="6">
        <v>153</v>
      </c>
      <c r="C154" s="82" t="s">
        <v>3955</v>
      </c>
      <c r="D154" s="3" t="s">
        <v>556</v>
      </c>
      <c r="E154" s="8">
        <v>56.14</v>
      </c>
      <c r="F154" s="7">
        <v>3449</v>
      </c>
      <c r="G154" s="84">
        <v>48</v>
      </c>
      <c r="H154" s="18">
        <f t="shared" si="2"/>
        <v>71.854166666666671</v>
      </c>
      <c r="I154" s="49">
        <f>(F154/(48*128))*100</f>
        <v>56.136067708333336</v>
      </c>
      <c r="J154" s="47"/>
      <c r="K154" s="47"/>
      <c r="L154" s="47"/>
    </row>
    <row r="155" spans="1:12" x14ac:dyDescent="0.2">
      <c r="A155" s="4">
        <v>154</v>
      </c>
      <c r="B155" s="6">
        <v>154</v>
      </c>
      <c r="C155" s="82" t="s">
        <v>3955</v>
      </c>
      <c r="D155" s="3" t="s">
        <v>1288</v>
      </c>
      <c r="E155" s="8">
        <v>56.08</v>
      </c>
      <c r="F155" s="7">
        <v>3948</v>
      </c>
      <c r="G155" s="84">
        <v>55</v>
      </c>
      <c r="H155" s="18">
        <f t="shared" si="2"/>
        <v>71.781818181818181</v>
      </c>
      <c r="I155" s="49">
        <f>(F155/(55*128))*100</f>
        <v>56.079545454545453</v>
      </c>
      <c r="J155" s="47"/>
      <c r="K155" s="47"/>
      <c r="L155" s="47"/>
    </row>
    <row r="156" spans="1:12" x14ac:dyDescent="0.2">
      <c r="A156" s="4">
        <v>155</v>
      </c>
      <c r="B156" s="6">
        <v>155</v>
      </c>
      <c r="C156" s="82" t="s">
        <v>3955</v>
      </c>
      <c r="D156" s="3" t="s">
        <v>573</v>
      </c>
      <c r="E156" s="8">
        <v>56.02</v>
      </c>
      <c r="F156" s="7">
        <v>2940</v>
      </c>
      <c r="G156" s="84">
        <v>41</v>
      </c>
      <c r="H156" s="18">
        <f t="shared" si="2"/>
        <v>71.707317073170728</v>
      </c>
      <c r="I156" s="49">
        <f>(F156/(41*128))*100</f>
        <v>56.021341463414629</v>
      </c>
      <c r="J156" s="47"/>
      <c r="K156" s="47"/>
      <c r="L156" s="47"/>
    </row>
    <row r="157" spans="1:12" x14ac:dyDescent="0.2">
      <c r="A157" s="4">
        <v>156</v>
      </c>
      <c r="B157" s="6">
        <v>156</v>
      </c>
      <c r="C157" s="82" t="s">
        <v>3955</v>
      </c>
      <c r="D157" s="3" t="s">
        <v>993</v>
      </c>
      <c r="E157" s="8">
        <v>55.77</v>
      </c>
      <c r="F157" s="7">
        <v>2927</v>
      </c>
      <c r="G157" s="84">
        <v>44</v>
      </c>
      <c r="H157" s="18">
        <f t="shared" si="2"/>
        <v>66.522727272727266</v>
      </c>
      <c r="I157" s="49">
        <f>(F157/((36*128)+(4*96)+(4*64)))*100</f>
        <v>55.773628048780488</v>
      </c>
      <c r="J157" s="47"/>
      <c r="K157" s="47"/>
      <c r="L157" s="47"/>
    </row>
    <row r="158" spans="1:12" x14ac:dyDescent="0.2">
      <c r="A158" s="4">
        <v>157</v>
      </c>
      <c r="B158" s="6">
        <v>157</v>
      </c>
      <c r="C158" s="82" t="s">
        <v>3955</v>
      </c>
      <c r="D158" s="24" t="s">
        <v>1998</v>
      </c>
      <c r="E158" s="8">
        <v>55.64</v>
      </c>
      <c r="F158" s="7">
        <v>2344</v>
      </c>
      <c r="G158" s="84">
        <v>40</v>
      </c>
      <c r="H158" s="18">
        <f t="shared" si="2"/>
        <v>58.6</v>
      </c>
      <c r="I158" s="49">
        <f>(F158/((26*128)+(6*64)+(2*48)+108+80+62+56+50+49))*100</f>
        <v>55.637313078566343</v>
      </c>
      <c r="J158" s="47"/>
      <c r="K158" s="47"/>
      <c r="L158" s="47"/>
    </row>
    <row r="159" spans="1:12" x14ac:dyDescent="0.2">
      <c r="A159" s="4">
        <v>158</v>
      </c>
      <c r="B159" s="6">
        <v>158</v>
      </c>
      <c r="C159" s="82" t="s">
        <v>3955</v>
      </c>
      <c r="D159" s="3" t="s">
        <v>916</v>
      </c>
      <c r="E159" s="8">
        <v>55.59</v>
      </c>
      <c r="F159" s="7">
        <v>2277</v>
      </c>
      <c r="G159" s="84">
        <v>32</v>
      </c>
      <c r="H159" s="18">
        <f t="shared" si="2"/>
        <v>71.15625</v>
      </c>
      <c r="I159" s="49">
        <f>(F159/(32*128))*100</f>
        <v>55.5908203125</v>
      </c>
      <c r="J159" s="47"/>
      <c r="K159" s="47"/>
      <c r="L159" s="47"/>
    </row>
    <row r="160" spans="1:12" x14ac:dyDescent="0.2">
      <c r="A160" s="4">
        <v>159</v>
      </c>
      <c r="B160" s="6">
        <v>161</v>
      </c>
      <c r="C160" s="7" t="s">
        <v>3956</v>
      </c>
      <c r="D160" s="3" t="s">
        <v>1342</v>
      </c>
      <c r="E160" s="8">
        <v>55.27</v>
      </c>
      <c r="F160" s="7">
        <v>3984</v>
      </c>
      <c r="G160" s="8">
        <v>56</v>
      </c>
      <c r="H160" s="18">
        <f t="shared" si="2"/>
        <v>71.142857142857139</v>
      </c>
      <c r="I160" s="49">
        <f>(F160/(56*128))*100</f>
        <v>55.580357142857139</v>
      </c>
      <c r="J160" s="47"/>
      <c r="K160" s="47"/>
      <c r="L160" s="47"/>
    </row>
    <row r="161" spans="1:12" x14ac:dyDescent="0.2">
      <c r="A161" s="4">
        <v>160</v>
      </c>
      <c r="B161" s="6">
        <v>159</v>
      </c>
      <c r="C161" s="83" t="s">
        <v>3957</v>
      </c>
      <c r="D161" s="3" t="s">
        <v>845</v>
      </c>
      <c r="E161" s="8">
        <v>55.43</v>
      </c>
      <c r="F161" s="7">
        <v>3299</v>
      </c>
      <c r="G161" s="84">
        <v>47</v>
      </c>
      <c r="H161" s="18">
        <f t="shared" si="2"/>
        <v>70.191489361702125</v>
      </c>
      <c r="I161" s="49">
        <f>(F161/((45*128)+(2*96)))*100</f>
        <v>55.42674731182796</v>
      </c>
      <c r="J161" s="95"/>
      <c r="K161" s="47"/>
      <c r="L161" s="47"/>
    </row>
    <row r="162" spans="1:12" x14ac:dyDescent="0.2">
      <c r="A162" s="12">
        <v>161</v>
      </c>
      <c r="B162" s="6">
        <v>160</v>
      </c>
      <c r="C162" s="83" t="s">
        <v>3957</v>
      </c>
      <c r="D162" s="3" t="s">
        <v>1353</v>
      </c>
      <c r="E162" s="91">
        <v>55.4</v>
      </c>
      <c r="F162" s="7">
        <v>2748</v>
      </c>
      <c r="G162" s="84">
        <v>40</v>
      </c>
      <c r="H162" s="18">
        <f t="shared" si="2"/>
        <v>68.7</v>
      </c>
      <c r="I162" s="49">
        <f>(F162/((36*128)+(3*96)+64))*100</f>
        <v>55.403225806451616</v>
      </c>
      <c r="J162" s="47"/>
      <c r="K162" s="47"/>
      <c r="L162" s="47"/>
    </row>
    <row r="163" spans="1:12" x14ac:dyDescent="0.2">
      <c r="A163" s="4">
        <v>162</v>
      </c>
      <c r="B163" s="6">
        <v>164</v>
      </c>
      <c r="C163" s="7" t="s">
        <v>3956</v>
      </c>
      <c r="D163" s="24" t="s">
        <v>734</v>
      </c>
      <c r="E163" s="91">
        <v>54.9</v>
      </c>
      <c r="F163" s="7">
        <v>2406</v>
      </c>
      <c r="G163" s="8">
        <v>34</v>
      </c>
      <c r="H163" s="18">
        <f t="shared" si="2"/>
        <v>70.764705882352942</v>
      </c>
      <c r="I163" s="49">
        <f>(F163/(34*128))*100</f>
        <v>55.284926470588239</v>
      </c>
      <c r="J163" s="47"/>
      <c r="K163" s="47"/>
      <c r="L163" s="47"/>
    </row>
    <row r="164" spans="1:12" x14ac:dyDescent="0.2">
      <c r="A164" s="4">
        <v>163</v>
      </c>
      <c r="B164" s="6">
        <v>163</v>
      </c>
      <c r="C164" s="82" t="s">
        <v>3955</v>
      </c>
      <c r="D164" s="3" t="s">
        <v>1255</v>
      </c>
      <c r="E164" s="91">
        <v>55.04</v>
      </c>
      <c r="F164" s="7">
        <v>3820</v>
      </c>
      <c r="G164" s="8">
        <v>54</v>
      </c>
      <c r="H164" s="18">
        <f t="shared" si="2"/>
        <v>70.740740740740748</v>
      </c>
      <c r="I164" s="49">
        <f>(F164/(54*128))*100</f>
        <v>55.266203703703709</v>
      </c>
      <c r="J164" s="47"/>
      <c r="K164" s="47"/>
      <c r="L164" s="47"/>
    </row>
    <row r="165" spans="1:12" x14ac:dyDescent="0.2">
      <c r="A165" s="4">
        <v>164</v>
      </c>
      <c r="B165" s="6">
        <v>162</v>
      </c>
      <c r="C165" s="83" t="s">
        <v>3957</v>
      </c>
      <c r="D165" s="3" t="s">
        <v>330</v>
      </c>
      <c r="E165" s="91">
        <v>55.1</v>
      </c>
      <c r="F165" s="7">
        <v>2258</v>
      </c>
      <c r="G165" s="84">
        <v>38</v>
      </c>
      <c r="H165" s="18">
        <f t="shared" si="2"/>
        <v>59.421052631578945</v>
      </c>
      <c r="I165" s="49">
        <f>(F165/((25*128)+(9*64)+(2*96)+80+50))*100</f>
        <v>55.100048804294779</v>
      </c>
      <c r="J165" s="47"/>
      <c r="K165" s="47"/>
      <c r="L165" s="47"/>
    </row>
    <row r="166" spans="1:12" x14ac:dyDescent="0.2">
      <c r="A166" s="4">
        <v>165</v>
      </c>
      <c r="B166" s="6">
        <v>165</v>
      </c>
      <c r="C166" s="82" t="s">
        <v>3955</v>
      </c>
      <c r="D166" s="3" t="s">
        <v>1731</v>
      </c>
      <c r="E166" s="8">
        <v>54.52</v>
      </c>
      <c r="F166" s="7">
        <v>3279</v>
      </c>
      <c r="G166" s="84">
        <v>47</v>
      </c>
      <c r="H166" s="18">
        <f t="shared" si="2"/>
        <v>69.765957446808514</v>
      </c>
      <c r="I166" s="49">
        <f>(F166/(47*128))*100</f>
        <v>54.504654255319153</v>
      </c>
      <c r="J166" s="47"/>
      <c r="K166" s="47"/>
      <c r="L166" s="47"/>
    </row>
    <row r="167" spans="1:12" x14ac:dyDescent="0.2">
      <c r="A167" s="4">
        <v>166</v>
      </c>
      <c r="B167" s="6">
        <v>166</v>
      </c>
      <c r="C167" s="82" t="s">
        <v>3955</v>
      </c>
      <c r="D167" s="3" t="s">
        <v>1411</v>
      </c>
      <c r="E167" s="8">
        <v>54.34</v>
      </c>
      <c r="F167" s="7">
        <v>2365</v>
      </c>
      <c r="G167" s="84">
        <v>34</v>
      </c>
      <c r="H167" s="18">
        <f t="shared" si="2"/>
        <v>69.558823529411768</v>
      </c>
      <c r="I167" s="49">
        <f>(F167/(34*128))*100</f>
        <v>54.342830882352942</v>
      </c>
      <c r="J167" s="47"/>
      <c r="K167" s="47"/>
      <c r="L167" s="47"/>
    </row>
    <row r="168" spans="1:12" x14ac:dyDescent="0.2">
      <c r="A168" s="4">
        <v>167</v>
      </c>
      <c r="B168" s="6">
        <v>167</v>
      </c>
      <c r="C168" s="82" t="s">
        <v>3955</v>
      </c>
      <c r="D168" s="24" t="s">
        <v>3941</v>
      </c>
      <c r="E168" s="91">
        <v>54.2</v>
      </c>
      <c r="F168" s="7">
        <v>2914</v>
      </c>
      <c r="G168" s="84">
        <v>42</v>
      </c>
      <c r="H168" s="18">
        <f t="shared" si="2"/>
        <v>69.38095238095238</v>
      </c>
      <c r="I168" s="49">
        <f>(F168/(42*128))*100</f>
        <v>54.203869047619044</v>
      </c>
      <c r="J168" s="47"/>
      <c r="K168" s="47"/>
      <c r="L168" s="47"/>
    </row>
    <row r="169" spans="1:12" x14ac:dyDescent="0.2">
      <c r="A169" s="4">
        <v>168</v>
      </c>
      <c r="B169" s="6">
        <v>168</v>
      </c>
      <c r="C169" s="82" t="s">
        <v>3955</v>
      </c>
      <c r="D169" s="24" t="s">
        <v>1827</v>
      </c>
      <c r="E169" s="8">
        <v>53.99</v>
      </c>
      <c r="F169" s="7">
        <v>2164</v>
      </c>
      <c r="G169" s="84">
        <v>38</v>
      </c>
      <c r="H169" s="18">
        <f t="shared" si="2"/>
        <v>56.94736842105263</v>
      </c>
      <c r="I169" s="49">
        <f>(F169/((25*128)+(7*64)+(2*48)+96+62+56+50))*100</f>
        <v>53.992015968063868</v>
      </c>
      <c r="J169" s="47"/>
      <c r="K169" s="47"/>
      <c r="L169" s="47"/>
    </row>
    <row r="170" spans="1:12" x14ac:dyDescent="0.2">
      <c r="A170" s="4">
        <v>169</v>
      </c>
      <c r="B170" s="6">
        <v>169</v>
      </c>
      <c r="C170" s="82" t="s">
        <v>3955</v>
      </c>
      <c r="D170" s="24" t="s">
        <v>3944</v>
      </c>
      <c r="E170" s="8">
        <v>53.89</v>
      </c>
      <c r="F170" s="7">
        <v>2750</v>
      </c>
      <c r="G170" s="84">
        <v>40</v>
      </c>
      <c r="H170" s="18">
        <f t="shared" si="2"/>
        <v>68.75</v>
      </c>
      <c r="I170" s="49">
        <f>(F170/(40*128))*100</f>
        <v>53.7109375</v>
      </c>
      <c r="J170" s="47"/>
      <c r="K170" s="47"/>
      <c r="L170" s="47"/>
    </row>
    <row r="171" spans="1:12" x14ac:dyDescent="0.2">
      <c r="A171" s="4">
        <v>170</v>
      </c>
      <c r="B171" s="6">
        <v>170</v>
      </c>
      <c r="C171" s="82" t="s">
        <v>3955</v>
      </c>
      <c r="D171" s="3" t="s">
        <v>921</v>
      </c>
      <c r="E171" s="91">
        <v>53.7</v>
      </c>
      <c r="F171" s="7">
        <v>2337</v>
      </c>
      <c r="G171" s="84">
        <v>34</v>
      </c>
      <c r="H171" s="18">
        <f t="shared" si="2"/>
        <v>68.735294117647058</v>
      </c>
      <c r="I171" s="49">
        <f>(F171/(34*128))*100</f>
        <v>53.699448529411761</v>
      </c>
      <c r="J171" s="95"/>
      <c r="K171" s="47"/>
      <c r="L171" s="47"/>
    </row>
    <row r="172" spans="1:12" x14ac:dyDescent="0.2">
      <c r="A172" s="4">
        <v>171</v>
      </c>
      <c r="B172" s="6">
        <v>171</v>
      </c>
      <c r="C172" s="82" t="s">
        <v>3955</v>
      </c>
      <c r="D172" s="3" t="s">
        <v>2144</v>
      </c>
      <c r="E172" s="91">
        <v>53.7</v>
      </c>
      <c r="F172" s="7">
        <v>2354</v>
      </c>
      <c r="G172" s="84">
        <v>39</v>
      </c>
      <c r="H172" s="18">
        <f t="shared" si="2"/>
        <v>60.358974358974358</v>
      </c>
      <c r="I172" s="49">
        <f>(F172/((27*128)+(5*96)+(7*64)))*100</f>
        <v>53.695255474452551</v>
      </c>
      <c r="J172" s="95"/>
      <c r="K172" s="47"/>
      <c r="L172" s="47"/>
    </row>
    <row r="173" spans="1:12" x14ac:dyDescent="0.2">
      <c r="A173" s="4">
        <v>172</v>
      </c>
      <c r="B173" s="6">
        <v>172</v>
      </c>
      <c r="C173" s="82" t="s">
        <v>3955</v>
      </c>
      <c r="D173" s="3" t="s">
        <v>1569</v>
      </c>
      <c r="E173" s="8">
        <v>53.61</v>
      </c>
      <c r="F173" s="7">
        <v>3568</v>
      </c>
      <c r="G173" s="84">
        <v>52</v>
      </c>
      <c r="H173" s="18">
        <f t="shared" si="2"/>
        <v>68.615384615384613</v>
      </c>
      <c r="I173" s="49">
        <f>(F173/(52*128))*100</f>
        <v>53.605769230769226</v>
      </c>
      <c r="J173" s="47"/>
      <c r="K173" s="47"/>
      <c r="L173" s="47"/>
    </row>
    <row r="174" spans="1:12" x14ac:dyDescent="0.2">
      <c r="A174" s="4">
        <v>173</v>
      </c>
      <c r="B174" s="6">
        <v>173</v>
      </c>
      <c r="C174" s="82" t="s">
        <v>3955</v>
      </c>
      <c r="D174" s="3" t="s">
        <v>578</v>
      </c>
      <c r="E174" s="8">
        <v>53.59</v>
      </c>
      <c r="F174" s="7">
        <v>2401</v>
      </c>
      <c r="G174" s="84">
        <v>35</v>
      </c>
      <c r="H174" s="18">
        <f t="shared" si="2"/>
        <v>68.599999999999994</v>
      </c>
      <c r="I174" s="49">
        <f>(F174/(35*128))*100</f>
        <v>53.593749999999993</v>
      </c>
      <c r="J174" s="47"/>
      <c r="K174" s="47"/>
      <c r="L174" s="47"/>
    </row>
    <row r="175" spans="1:12" x14ac:dyDescent="0.2">
      <c r="A175" s="4">
        <v>174</v>
      </c>
      <c r="B175" s="6">
        <v>174</v>
      </c>
      <c r="C175" s="82" t="s">
        <v>3955</v>
      </c>
      <c r="D175" s="3" t="s">
        <v>2303</v>
      </c>
      <c r="E175" s="8">
        <v>53.29</v>
      </c>
      <c r="F175" s="7">
        <v>2163</v>
      </c>
      <c r="G175" s="84">
        <v>38</v>
      </c>
      <c r="H175" s="18">
        <f t="shared" si="2"/>
        <v>56.921052631578945</v>
      </c>
      <c r="I175" s="49">
        <f>(F175/((26*128)+(7*64)+80+56+50+49+48))*100</f>
        <v>53.288987435328892</v>
      </c>
      <c r="J175" s="47"/>
      <c r="K175" s="47"/>
      <c r="L175" s="47"/>
    </row>
    <row r="176" spans="1:12" x14ac:dyDescent="0.2">
      <c r="A176" s="4">
        <v>175</v>
      </c>
      <c r="B176" s="6">
        <v>175</v>
      </c>
      <c r="C176" s="82" t="s">
        <v>3955</v>
      </c>
      <c r="D176" s="3" t="s">
        <v>1415</v>
      </c>
      <c r="E176" s="8">
        <v>53.23</v>
      </c>
      <c r="F176" s="7">
        <v>2112</v>
      </c>
      <c r="G176" s="84">
        <v>31</v>
      </c>
      <c r="H176" s="18">
        <f t="shared" si="2"/>
        <v>68.129032258064512</v>
      </c>
      <c r="I176" s="49">
        <f>(F176/(31*128))*100</f>
        <v>53.225806451612897</v>
      </c>
      <c r="J176" s="47"/>
      <c r="K176" s="47"/>
      <c r="L176" s="47"/>
    </row>
    <row r="177" spans="1:12" x14ac:dyDescent="0.2">
      <c r="A177" s="4">
        <v>176</v>
      </c>
      <c r="B177" s="6">
        <v>177</v>
      </c>
      <c r="C177" s="7" t="s">
        <v>3956</v>
      </c>
      <c r="D177" s="3" t="s">
        <v>2299</v>
      </c>
      <c r="E177" s="8">
        <v>53.13</v>
      </c>
      <c r="F177" s="7">
        <v>2040</v>
      </c>
      <c r="G177" s="84">
        <v>34</v>
      </c>
      <c r="H177" s="18">
        <f t="shared" si="2"/>
        <v>60</v>
      </c>
      <c r="I177" s="49">
        <f>(F177/((24*128)+(4*96)+(6*64)))*100</f>
        <v>53.125</v>
      </c>
      <c r="J177" s="47"/>
      <c r="K177" s="47"/>
      <c r="L177" s="47"/>
    </row>
    <row r="178" spans="1:12" x14ac:dyDescent="0.2">
      <c r="A178" s="4">
        <v>177</v>
      </c>
      <c r="B178" s="6">
        <v>178</v>
      </c>
      <c r="C178" s="7" t="s">
        <v>3956</v>
      </c>
      <c r="D178" s="24" t="s">
        <v>2395</v>
      </c>
      <c r="E178" s="91">
        <v>53.1</v>
      </c>
      <c r="F178" s="7">
        <v>2169</v>
      </c>
      <c r="G178" s="8">
        <v>32</v>
      </c>
      <c r="H178" s="18">
        <f t="shared" si="2"/>
        <v>67.78125</v>
      </c>
      <c r="I178" s="49">
        <f>(F178/(32*128))*100</f>
        <v>52.9541015625</v>
      </c>
      <c r="J178" s="47"/>
      <c r="K178" s="47"/>
      <c r="L178" s="47"/>
    </row>
    <row r="179" spans="1:12" x14ac:dyDescent="0.2">
      <c r="A179" s="4">
        <v>178</v>
      </c>
      <c r="B179" s="6">
        <v>179</v>
      </c>
      <c r="C179" s="7" t="s">
        <v>3956</v>
      </c>
      <c r="D179" s="3" t="s">
        <v>2349</v>
      </c>
      <c r="E179" s="8">
        <v>52.89</v>
      </c>
      <c r="F179" s="7">
        <v>2911</v>
      </c>
      <c r="G179" s="84">
        <v>43</v>
      </c>
      <c r="H179" s="18">
        <f t="shared" si="2"/>
        <v>67.697674418604649</v>
      </c>
      <c r="I179" s="49">
        <f>(F179/(43*128))*100</f>
        <v>52.888808139534881</v>
      </c>
      <c r="J179" s="47"/>
      <c r="K179" s="47"/>
      <c r="L179" s="47"/>
    </row>
    <row r="180" spans="1:12" x14ac:dyDescent="0.2">
      <c r="A180" s="4">
        <v>179</v>
      </c>
      <c r="B180" s="6">
        <v>180</v>
      </c>
      <c r="C180" s="7" t="s">
        <v>3956</v>
      </c>
      <c r="D180" s="3" t="s">
        <v>579</v>
      </c>
      <c r="E180" s="8">
        <v>52.88</v>
      </c>
      <c r="F180" s="7">
        <v>2166</v>
      </c>
      <c r="G180" s="84">
        <v>32</v>
      </c>
      <c r="H180" s="18">
        <f t="shared" si="2"/>
        <v>67.6875</v>
      </c>
      <c r="I180" s="49">
        <f>(F180/(32*128))*100</f>
        <v>52.880859375</v>
      </c>
      <c r="J180" s="47"/>
      <c r="K180" s="47"/>
      <c r="L180" s="47"/>
    </row>
    <row r="181" spans="1:12" x14ac:dyDescent="0.2">
      <c r="A181" s="4">
        <v>180</v>
      </c>
      <c r="B181" s="6">
        <v>176</v>
      </c>
      <c r="C181" s="83" t="s">
        <v>3957</v>
      </c>
      <c r="D181" s="24" t="s">
        <v>1293</v>
      </c>
      <c r="E181" s="8">
        <v>53.18</v>
      </c>
      <c r="F181" s="7">
        <v>2771</v>
      </c>
      <c r="G181" s="8">
        <v>41</v>
      </c>
      <c r="H181" s="18">
        <f t="shared" si="2"/>
        <v>67.58536585365853</v>
      </c>
      <c r="I181" s="49">
        <f>(F181/(41*128))*100</f>
        <v>52.801067073170728</v>
      </c>
      <c r="J181" s="47"/>
      <c r="K181" s="47"/>
      <c r="L181" s="47"/>
    </row>
    <row r="182" spans="1:12" x14ac:dyDescent="0.2">
      <c r="A182" s="4">
        <v>181</v>
      </c>
      <c r="B182" s="6">
        <v>187</v>
      </c>
      <c r="C182" s="7" t="s">
        <v>3956</v>
      </c>
      <c r="D182" s="3" t="s">
        <v>3789</v>
      </c>
      <c r="E182" s="8">
        <v>51.76</v>
      </c>
      <c r="F182" s="7">
        <v>2767</v>
      </c>
      <c r="G182" s="8">
        <v>41</v>
      </c>
      <c r="H182" s="18">
        <f t="shared" si="2"/>
        <v>67.487804878048777</v>
      </c>
      <c r="I182" s="49">
        <f>(F182/(41*128))*100</f>
        <v>52.724847560975604</v>
      </c>
      <c r="J182" s="97"/>
      <c r="K182" s="46"/>
      <c r="L182" s="46"/>
    </row>
    <row r="183" spans="1:12" x14ac:dyDescent="0.2">
      <c r="A183" s="4">
        <v>182</v>
      </c>
      <c r="B183" s="6">
        <v>181</v>
      </c>
      <c r="C183" s="83" t="s">
        <v>3957</v>
      </c>
      <c r="D183" s="3" t="s">
        <v>564</v>
      </c>
      <c r="E183" s="8">
        <v>52.32</v>
      </c>
      <c r="F183" s="19">
        <v>4688</v>
      </c>
      <c r="G183" s="84">
        <v>70</v>
      </c>
      <c r="H183" s="18">
        <f t="shared" si="2"/>
        <v>66.971428571428575</v>
      </c>
      <c r="I183" s="49">
        <f>(F183/(70*128))*100</f>
        <v>52.321428571428577</v>
      </c>
    </row>
    <row r="184" spans="1:12" x14ac:dyDescent="0.2">
      <c r="A184" s="4">
        <v>183</v>
      </c>
      <c r="B184" s="6">
        <v>182</v>
      </c>
      <c r="C184" s="83" t="s">
        <v>3957</v>
      </c>
      <c r="D184" s="3" t="s">
        <v>569</v>
      </c>
      <c r="E184" s="8">
        <v>52.03</v>
      </c>
      <c r="F184" s="7">
        <v>3197</v>
      </c>
      <c r="G184" s="84">
        <v>48</v>
      </c>
      <c r="H184" s="18">
        <f t="shared" si="2"/>
        <v>66.604166666666671</v>
      </c>
      <c r="I184" s="49">
        <f>(F184/(48*128))*100</f>
        <v>52.034505208333336</v>
      </c>
    </row>
    <row r="185" spans="1:12" x14ac:dyDescent="0.2">
      <c r="A185" s="12">
        <v>184</v>
      </c>
      <c r="B185" s="6">
        <v>184</v>
      </c>
      <c r="C185" s="82" t="s">
        <v>3955</v>
      </c>
      <c r="D185" s="3" t="s">
        <v>1291</v>
      </c>
      <c r="E185" s="8">
        <v>51.81</v>
      </c>
      <c r="F185" s="7">
        <v>3592</v>
      </c>
      <c r="G185" s="8">
        <v>54</v>
      </c>
      <c r="H185" s="18">
        <f t="shared" si="2"/>
        <v>66.518518518518519</v>
      </c>
      <c r="I185" s="49">
        <f>(F185/(54*128))*100</f>
        <v>51.967592592592595</v>
      </c>
    </row>
    <row r="186" spans="1:12" x14ac:dyDescent="0.2">
      <c r="A186" s="4">
        <v>185</v>
      </c>
      <c r="B186" s="6">
        <v>183</v>
      </c>
      <c r="C186" s="83" t="s">
        <v>3957</v>
      </c>
      <c r="D186" s="3" t="s">
        <v>2351</v>
      </c>
      <c r="E186" s="8">
        <v>51.89</v>
      </c>
      <c r="F186" s="7">
        <v>2723</v>
      </c>
      <c r="G186" s="84">
        <v>41</v>
      </c>
      <c r="H186" s="18">
        <f t="shared" si="2"/>
        <v>66.41463414634147</v>
      </c>
      <c r="I186" s="49">
        <f>(F186/(41*128))*100</f>
        <v>51.886432926829272</v>
      </c>
    </row>
    <row r="187" spans="1:12" x14ac:dyDescent="0.2">
      <c r="A187" s="4">
        <v>186</v>
      </c>
      <c r="B187" s="6">
        <v>185</v>
      </c>
      <c r="C187" s="83" t="s">
        <v>3957</v>
      </c>
      <c r="D187" s="24" t="s">
        <v>3940</v>
      </c>
      <c r="E187" s="91">
        <v>51.8</v>
      </c>
      <c r="F187" s="7">
        <v>3116</v>
      </c>
      <c r="G187" s="84">
        <v>47</v>
      </c>
      <c r="H187" s="18">
        <f t="shared" si="2"/>
        <v>66.297872340425528</v>
      </c>
      <c r="I187" s="49">
        <f>(F187/(47*128))*100</f>
        <v>51.795212765957444</v>
      </c>
    </row>
    <row r="188" spans="1:12" x14ac:dyDescent="0.2">
      <c r="A188" s="4">
        <v>187</v>
      </c>
      <c r="B188" s="6">
        <v>186</v>
      </c>
      <c r="C188" s="83" t="s">
        <v>3957</v>
      </c>
      <c r="D188" s="3" t="s">
        <v>120</v>
      </c>
      <c r="E188" s="8">
        <v>51.78</v>
      </c>
      <c r="F188" s="7">
        <v>2585</v>
      </c>
      <c r="G188" s="84">
        <v>39</v>
      </c>
      <c r="H188" s="18">
        <f t="shared" si="2"/>
        <v>66.282051282051285</v>
      </c>
      <c r="I188" s="49">
        <f>(F188/(39*128))*100</f>
        <v>51.782852564102569</v>
      </c>
    </row>
    <row r="189" spans="1:12" x14ac:dyDescent="0.2">
      <c r="A189" s="4">
        <v>188</v>
      </c>
      <c r="B189" s="6">
        <v>189</v>
      </c>
      <c r="C189" s="7" t="s">
        <v>3956</v>
      </c>
      <c r="D189" s="3" t="s">
        <v>1856</v>
      </c>
      <c r="E189" s="91">
        <v>50.38</v>
      </c>
      <c r="F189" s="7">
        <v>3630</v>
      </c>
      <c r="G189" s="8">
        <v>56</v>
      </c>
      <c r="H189" s="18">
        <f t="shared" si="2"/>
        <v>64.821428571428569</v>
      </c>
      <c r="I189" s="49">
        <f>(F189/(56*128))*100</f>
        <v>50.641741071428569</v>
      </c>
    </row>
    <row r="190" spans="1:12" x14ac:dyDescent="0.2">
      <c r="A190" s="4">
        <v>189</v>
      </c>
      <c r="B190" s="6">
        <v>188</v>
      </c>
      <c r="C190" s="83" t="s">
        <v>3957</v>
      </c>
      <c r="D190" s="3" t="s">
        <v>412</v>
      </c>
      <c r="E190" s="8">
        <v>50.41</v>
      </c>
      <c r="F190" s="7">
        <v>3291</v>
      </c>
      <c r="G190" s="84">
        <v>51</v>
      </c>
      <c r="H190" s="18">
        <f t="shared" si="2"/>
        <v>64.529411764705884</v>
      </c>
      <c r="I190" s="49">
        <f>(F190/(51*128))*100</f>
        <v>50.413602941176471</v>
      </c>
    </row>
    <row r="191" spans="1:12" x14ac:dyDescent="0.2">
      <c r="A191" s="4">
        <v>190</v>
      </c>
      <c r="B191" s="6">
        <v>190</v>
      </c>
      <c r="C191" s="82" t="s">
        <v>3955</v>
      </c>
      <c r="D191" s="3" t="s">
        <v>1414</v>
      </c>
      <c r="E191" s="8">
        <v>50.34</v>
      </c>
      <c r="F191" s="7">
        <v>2191</v>
      </c>
      <c r="G191" s="84">
        <v>34</v>
      </c>
      <c r="H191" s="18">
        <f t="shared" si="2"/>
        <v>64.441176470588232</v>
      </c>
      <c r="I191" s="49">
        <f>(F191/(34*128))*100</f>
        <v>50.344669117647058</v>
      </c>
    </row>
    <row r="192" spans="1:12" x14ac:dyDescent="0.2">
      <c r="A192" s="4">
        <v>191</v>
      </c>
      <c r="B192" s="6">
        <v>191</v>
      </c>
      <c r="C192" s="82" t="s">
        <v>3955</v>
      </c>
      <c r="D192" s="24" t="s">
        <v>3938</v>
      </c>
      <c r="E192" s="8">
        <v>50.89</v>
      </c>
      <c r="F192" s="7">
        <v>3260</v>
      </c>
      <c r="G192" s="84">
        <v>51</v>
      </c>
      <c r="H192" s="18">
        <f t="shared" si="2"/>
        <v>63.921568627450981</v>
      </c>
      <c r="I192" s="49">
        <f>(F192/(51*128))*100</f>
        <v>49.938725490196077</v>
      </c>
    </row>
    <row r="193" spans="1:10" x14ac:dyDescent="0.2">
      <c r="A193" s="4">
        <v>192</v>
      </c>
      <c r="B193" s="6">
        <v>192</v>
      </c>
      <c r="C193" s="82" t="s">
        <v>3955</v>
      </c>
      <c r="D193" s="3" t="s">
        <v>310</v>
      </c>
      <c r="E193" s="8">
        <v>49.92</v>
      </c>
      <c r="F193" s="7">
        <v>2939</v>
      </c>
      <c r="G193" s="84">
        <v>46</v>
      </c>
      <c r="H193" s="18">
        <f t="shared" si="2"/>
        <v>63.891304347826086</v>
      </c>
      <c r="I193" s="49">
        <f>(F193/(46*128))*100</f>
        <v>49.915081521739133</v>
      </c>
    </row>
    <row r="194" spans="1:10" x14ac:dyDescent="0.2">
      <c r="A194" s="4">
        <v>193</v>
      </c>
      <c r="B194" s="6">
        <v>193</v>
      </c>
      <c r="C194" s="82" t="s">
        <v>3955</v>
      </c>
      <c r="D194" s="3" t="s">
        <v>1409</v>
      </c>
      <c r="E194" s="8">
        <v>49.81</v>
      </c>
      <c r="F194" s="7">
        <v>2423</v>
      </c>
      <c r="G194" s="84">
        <v>38</v>
      </c>
      <c r="H194" s="18">
        <f t="shared" ref="H194:H257" si="3">F194/G194</f>
        <v>63.763157894736842</v>
      </c>
      <c r="I194" s="49">
        <f>(F194/(38*128))*100</f>
        <v>49.814967105263158</v>
      </c>
    </row>
    <row r="195" spans="1:10" x14ac:dyDescent="0.2">
      <c r="A195" s="4">
        <v>194</v>
      </c>
      <c r="B195" s="6">
        <v>194</v>
      </c>
      <c r="C195" s="82" t="s">
        <v>3955</v>
      </c>
      <c r="D195" s="3" t="s">
        <v>123</v>
      </c>
      <c r="E195" s="8">
        <v>49.81</v>
      </c>
      <c r="F195" s="7">
        <v>2869</v>
      </c>
      <c r="G195" s="84">
        <v>45</v>
      </c>
      <c r="H195" s="18">
        <f t="shared" si="3"/>
        <v>63.755555555555553</v>
      </c>
      <c r="I195" s="49">
        <f>(F195/(45*128))*100</f>
        <v>49.809027777777779</v>
      </c>
    </row>
    <row r="196" spans="1:10" x14ac:dyDescent="0.2">
      <c r="A196" s="4">
        <v>195</v>
      </c>
      <c r="B196" s="6">
        <v>195</v>
      </c>
      <c r="C196" s="82" t="s">
        <v>3955</v>
      </c>
      <c r="D196" s="3" t="s">
        <v>561</v>
      </c>
      <c r="E196" s="8">
        <v>49.55</v>
      </c>
      <c r="F196" s="7">
        <v>3425</v>
      </c>
      <c r="G196" s="84">
        <v>54</v>
      </c>
      <c r="H196" s="18">
        <f t="shared" si="3"/>
        <v>63.425925925925924</v>
      </c>
      <c r="I196" s="49">
        <f>(F196/(54*128))*100</f>
        <v>49.551504629629626</v>
      </c>
    </row>
    <row r="197" spans="1:10" x14ac:dyDescent="0.2">
      <c r="A197" s="4">
        <v>196</v>
      </c>
      <c r="B197" s="6">
        <v>196</v>
      </c>
      <c r="C197" s="82" t="s">
        <v>3955</v>
      </c>
      <c r="D197" s="3" t="s">
        <v>1413</v>
      </c>
      <c r="E197" s="91">
        <v>49.4</v>
      </c>
      <c r="F197" s="7">
        <v>2213</v>
      </c>
      <c r="G197" s="84">
        <v>35</v>
      </c>
      <c r="H197" s="18">
        <f t="shared" si="3"/>
        <v>63.228571428571428</v>
      </c>
      <c r="I197" s="49">
        <f>(F197/(35*128))*100</f>
        <v>49.397321428571431</v>
      </c>
    </row>
    <row r="198" spans="1:10" x14ac:dyDescent="0.2">
      <c r="A198" s="4">
        <v>197</v>
      </c>
      <c r="B198" s="6">
        <v>197</v>
      </c>
      <c r="C198" s="82" t="s">
        <v>3955</v>
      </c>
      <c r="D198" s="3" t="s">
        <v>1259</v>
      </c>
      <c r="E198" s="91">
        <v>49.3</v>
      </c>
      <c r="F198" s="7">
        <v>2461</v>
      </c>
      <c r="G198" s="84">
        <v>39</v>
      </c>
      <c r="H198" s="18">
        <f t="shared" si="3"/>
        <v>63.102564102564102</v>
      </c>
      <c r="I198" s="49">
        <f>(F198/(39*128))*100</f>
        <v>49.298878205128204</v>
      </c>
    </row>
    <row r="199" spans="1:10" x14ac:dyDescent="0.2">
      <c r="A199" s="4">
        <v>198</v>
      </c>
      <c r="B199" s="6">
        <v>198</v>
      </c>
      <c r="C199" s="82" t="s">
        <v>3955</v>
      </c>
      <c r="D199" s="3" t="s">
        <v>981</v>
      </c>
      <c r="E199" s="8">
        <v>49.22</v>
      </c>
      <c r="F199" s="7">
        <v>2599</v>
      </c>
      <c r="G199" s="84">
        <v>44</v>
      </c>
      <c r="H199" s="18">
        <f t="shared" si="3"/>
        <v>59.06818181818182</v>
      </c>
      <c r="I199" s="49">
        <f>(F199/((36*128)+(5*96)+(3*64)))*100</f>
        <v>49.223484848484851</v>
      </c>
    </row>
    <row r="200" spans="1:10" x14ac:dyDescent="0.2">
      <c r="A200" s="4">
        <v>199</v>
      </c>
      <c r="B200" s="6">
        <v>199</v>
      </c>
      <c r="C200" s="82" t="s">
        <v>3955</v>
      </c>
      <c r="D200" s="3" t="s">
        <v>1416</v>
      </c>
      <c r="E200" s="8">
        <v>48.93</v>
      </c>
      <c r="F200" s="7">
        <v>2067</v>
      </c>
      <c r="G200" s="84">
        <v>33</v>
      </c>
      <c r="H200" s="18">
        <f t="shared" si="3"/>
        <v>62.636363636363633</v>
      </c>
      <c r="I200" s="49">
        <f>(F200/(33*128))*100</f>
        <v>48.934659090909086</v>
      </c>
    </row>
    <row r="201" spans="1:10" x14ac:dyDescent="0.2">
      <c r="A201" s="4">
        <v>200</v>
      </c>
      <c r="B201" s="6">
        <v>200</v>
      </c>
      <c r="C201" s="82" t="s">
        <v>3955</v>
      </c>
      <c r="D201" s="3" t="s">
        <v>2356</v>
      </c>
      <c r="E201" s="91">
        <v>48.7</v>
      </c>
      <c r="F201" s="7">
        <v>2556</v>
      </c>
      <c r="G201" s="84">
        <v>41</v>
      </c>
      <c r="H201" s="18">
        <f t="shared" si="3"/>
        <v>62.341463414634148</v>
      </c>
      <c r="I201" s="49">
        <f>(F201/(41*128))*100</f>
        <v>48.704268292682926</v>
      </c>
      <c r="J201" s="20"/>
    </row>
    <row r="202" spans="1:10" x14ac:dyDescent="0.2">
      <c r="A202" s="4">
        <v>201</v>
      </c>
      <c r="B202" s="6">
        <v>201</v>
      </c>
      <c r="C202" s="82" t="s">
        <v>3955</v>
      </c>
      <c r="D202" s="3" t="s">
        <v>122</v>
      </c>
      <c r="E202" s="8">
        <v>48.32</v>
      </c>
      <c r="F202" s="7">
        <v>2041</v>
      </c>
      <c r="G202" s="84">
        <v>33</v>
      </c>
      <c r="H202" s="18">
        <f t="shared" si="3"/>
        <v>61.848484848484851</v>
      </c>
      <c r="I202" s="49">
        <f>(F202/(33*128))*100</f>
        <v>48.319128787878789</v>
      </c>
    </row>
    <row r="203" spans="1:10" x14ac:dyDescent="0.2">
      <c r="A203" s="4">
        <v>202</v>
      </c>
      <c r="B203" s="6">
        <v>202</v>
      </c>
      <c r="C203" s="82" t="s">
        <v>3955</v>
      </c>
      <c r="D203" s="24" t="s">
        <v>581</v>
      </c>
      <c r="E203" s="91">
        <v>49.2</v>
      </c>
      <c r="F203" s="7">
        <v>2899</v>
      </c>
      <c r="G203" s="84">
        <v>47</v>
      </c>
      <c r="H203" s="18">
        <f t="shared" si="3"/>
        <v>61.680851063829785</v>
      </c>
      <c r="I203" s="49">
        <f>(F203/(47*128))*100</f>
        <v>48.188164893617021</v>
      </c>
    </row>
    <row r="204" spans="1:10" x14ac:dyDescent="0.2">
      <c r="A204" s="4">
        <v>203</v>
      </c>
      <c r="B204" s="6">
        <v>203</v>
      </c>
      <c r="C204" s="82" t="s">
        <v>3955</v>
      </c>
      <c r="D204" s="3" t="s">
        <v>582</v>
      </c>
      <c r="E204" s="8">
        <v>47.96</v>
      </c>
      <c r="F204" s="7">
        <v>2026</v>
      </c>
      <c r="G204" s="84">
        <v>33</v>
      </c>
      <c r="H204" s="18">
        <f t="shared" si="3"/>
        <v>61.393939393939391</v>
      </c>
      <c r="I204" s="49">
        <f>(F204/(33*128))*100</f>
        <v>47.964015151515149</v>
      </c>
    </row>
    <row r="205" spans="1:10" x14ac:dyDescent="0.2">
      <c r="A205" s="4">
        <v>204</v>
      </c>
      <c r="B205" s="6">
        <v>204</v>
      </c>
      <c r="C205" s="82" t="s">
        <v>3955</v>
      </c>
      <c r="D205" s="3" t="s">
        <v>1798</v>
      </c>
      <c r="E205" s="8">
        <v>47.95</v>
      </c>
      <c r="F205" s="7">
        <v>3069</v>
      </c>
      <c r="G205" s="84">
        <v>50</v>
      </c>
      <c r="H205" s="18">
        <f t="shared" si="3"/>
        <v>61.38</v>
      </c>
      <c r="I205" s="49">
        <f>(F205/(50*128))*100</f>
        <v>47.953125</v>
      </c>
    </row>
    <row r="206" spans="1:10" x14ac:dyDescent="0.2">
      <c r="A206" s="4">
        <v>205</v>
      </c>
      <c r="B206" s="6">
        <v>205</v>
      </c>
      <c r="C206" s="82" t="s">
        <v>3955</v>
      </c>
      <c r="D206" s="24" t="s">
        <v>1141</v>
      </c>
      <c r="E206" s="8">
        <v>47.71</v>
      </c>
      <c r="F206" s="7">
        <v>2510</v>
      </c>
      <c r="G206" s="8">
        <v>41</v>
      </c>
      <c r="H206" s="18">
        <f t="shared" si="3"/>
        <v>61.219512195121951</v>
      </c>
      <c r="I206" s="49">
        <f>(F206/(41*128))*100</f>
        <v>47.827743902439025</v>
      </c>
    </row>
    <row r="207" spans="1:10" x14ac:dyDescent="0.2">
      <c r="A207" s="4">
        <v>206</v>
      </c>
      <c r="B207" s="6" t="s">
        <v>3988</v>
      </c>
      <c r="C207" s="7" t="s">
        <v>3956</v>
      </c>
      <c r="D207" s="24" t="s">
        <v>1837</v>
      </c>
      <c r="E207" s="8" t="s">
        <v>3958</v>
      </c>
      <c r="F207" s="7">
        <v>2018</v>
      </c>
      <c r="G207" s="84">
        <v>33</v>
      </c>
      <c r="H207" s="18">
        <f t="shared" si="3"/>
        <v>61.151515151515149</v>
      </c>
      <c r="I207" s="49">
        <f>(F207/(33*128))*100</f>
        <v>47.774621212121211</v>
      </c>
    </row>
    <row r="208" spans="1:10" x14ac:dyDescent="0.2">
      <c r="A208" s="12">
        <v>207</v>
      </c>
      <c r="B208" s="6">
        <v>206</v>
      </c>
      <c r="C208" s="83" t="s">
        <v>3957</v>
      </c>
      <c r="D208" s="3" t="s">
        <v>1564</v>
      </c>
      <c r="E208" s="8">
        <v>47.51</v>
      </c>
      <c r="F208" s="7">
        <v>2919</v>
      </c>
      <c r="G208" s="84">
        <v>48</v>
      </c>
      <c r="H208" s="18">
        <f t="shared" si="3"/>
        <v>60.8125</v>
      </c>
      <c r="I208" s="49">
        <f>(F208/(48*128))*100</f>
        <v>47.509765625</v>
      </c>
    </row>
    <row r="209" spans="1:10" x14ac:dyDescent="0.2">
      <c r="A209" s="4">
        <v>208</v>
      </c>
      <c r="B209" s="6">
        <v>207</v>
      </c>
      <c r="C209" s="83" t="s">
        <v>3957</v>
      </c>
      <c r="D209" s="24" t="s">
        <v>4077</v>
      </c>
      <c r="E209" s="8">
        <v>46.99</v>
      </c>
      <c r="F209" s="7">
        <v>2110</v>
      </c>
      <c r="G209" s="8">
        <v>35</v>
      </c>
      <c r="H209" s="18">
        <f t="shared" si="3"/>
        <v>60.285714285714285</v>
      </c>
      <c r="I209" s="49">
        <f>(F209/(35*128))*100</f>
        <v>47.098214285714285</v>
      </c>
    </row>
    <row r="210" spans="1:10" x14ac:dyDescent="0.2">
      <c r="A210" s="4">
        <v>209</v>
      </c>
      <c r="B210" s="6">
        <v>208</v>
      </c>
      <c r="C210" s="83" t="s">
        <v>3957</v>
      </c>
      <c r="D210" s="3" t="s">
        <v>1666</v>
      </c>
      <c r="E210" s="91">
        <v>46.9</v>
      </c>
      <c r="F210" s="7">
        <v>2116</v>
      </c>
      <c r="G210" s="84">
        <v>39</v>
      </c>
      <c r="H210" s="18">
        <f t="shared" si="3"/>
        <v>54.256410256410255</v>
      </c>
      <c r="I210" s="49">
        <f>(F210/((30*128)+(6*64)+(3*96)))*100</f>
        <v>46.897163120567377</v>
      </c>
    </row>
    <row r="211" spans="1:10" x14ac:dyDescent="0.2">
      <c r="A211" s="4">
        <v>210</v>
      </c>
      <c r="B211" s="6">
        <v>209</v>
      </c>
      <c r="C211" s="83" t="s">
        <v>3957</v>
      </c>
      <c r="D211" s="3" t="s">
        <v>577</v>
      </c>
      <c r="E211" s="91">
        <v>46.8</v>
      </c>
      <c r="F211" s="7">
        <v>2516</v>
      </c>
      <c r="G211" s="84">
        <v>42</v>
      </c>
      <c r="H211" s="18">
        <f t="shared" si="3"/>
        <v>59.904761904761905</v>
      </c>
      <c r="I211" s="49">
        <f>(F211/(42*128))*100</f>
        <v>46.800595238095241</v>
      </c>
      <c r="J211" s="20"/>
    </row>
    <row r="212" spans="1:10" x14ac:dyDescent="0.2">
      <c r="A212" s="4">
        <v>211</v>
      </c>
      <c r="B212" s="6">
        <v>210</v>
      </c>
      <c r="C212" s="83" t="s">
        <v>3957</v>
      </c>
      <c r="D212" s="3" t="s">
        <v>580</v>
      </c>
      <c r="E212" s="8">
        <v>46.53</v>
      </c>
      <c r="F212" s="7">
        <v>2144</v>
      </c>
      <c r="G212" s="84">
        <v>36</v>
      </c>
      <c r="H212" s="18">
        <f t="shared" si="3"/>
        <v>59.555555555555557</v>
      </c>
      <c r="I212" s="49">
        <f>(F212/(36*128))*100</f>
        <v>46.527777777777779</v>
      </c>
    </row>
    <row r="213" spans="1:10" x14ac:dyDescent="0.2">
      <c r="A213" s="4">
        <v>212</v>
      </c>
      <c r="B213" s="6">
        <v>211</v>
      </c>
      <c r="C213" s="83" t="s">
        <v>3957</v>
      </c>
      <c r="D213" s="3" t="s">
        <v>1284</v>
      </c>
      <c r="E213" s="8">
        <v>46.42</v>
      </c>
      <c r="F213" s="7">
        <v>2139</v>
      </c>
      <c r="G213" s="84">
        <v>36</v>
      </c>
      <c r="H213" s="18">
        <f t="shared" si="3"/>
        <v>59.416666666666664</v>
      </c>
      <c r="I213" s="49">
        <f>(F213/(36*128))*100</f>
        <v>46.419270833333329</v>
      </c>
    </row>
    <row r="214" spans="1:10" x14ac:dyDescent="0.2">
      <c r="A214" s="4">
        <v>213</v>
      </c>
      <c r="B214" s="6">
        <v>212</v>
      </c>
      <c r="C214" s="83" t="s">
        <v>3957</v>
      </c>
      <c r="D214" s="24" t="s">
        <v>1226</v>
      </c>
      <c r="E214" s="8">
        <v>46.41</v>
      </c>
      <c r="F214" s="7">
        <v>2614</v>
      </c>
      <c r="G214" s="84">
        <v>44</v>
      </c>
      <c r="H214" s="18">
        <f t="shared" si="3"/>
        <v>59.409090909090907</v>
      </c>
      <c r="I214" s="49">
        <f>(F214/(44*128))*100</f>
        <v>46.413352272727273</v>
      </c>
    </row>
    <row r="215" spans="1:10" x14ac:dyDescent="0.2">
      <c r="A215" s="4">
        <v>214</v>
      </c>
      <c r="B215" s="6">
        <v>213</v>
      </c>
      <c r="C215" s="83" t="s">
        <v>3957</v>
      </c>
      <c r="D215" s="3" t="s">
        <v>1419</v>
      </c>
      <c r="E215" s="8">
        <v>45.54</v>
      </c>
      <c r="F215" s="7">
        <v>2040</v>
      </c>
      <c r="G215" s="84">
        <v>35</v>
      </c>
      <c r="H215" s="18">
        <f t="shared" si="3"/>
        <v>58.285714285714285</v>
      </c>
      <c r="I215" s="49">
        <f>(F215/(35*128))*100</f>
        <v>45.535714285714285</v>
      </c>
    </row>
    <row r="216" spans="1:10" x14ac:dyDescent="0.2">
      <c r="A216" s="4">
        <v>215</v>
      </c>
      <c r="B216" s="6">
        <v>216</v>
      </c>
      <c r="C216" s="7" t="s">
        <v>3956</v>
      </c>
      <c r="D216" s="24" t="s">
        <v>1674</v>
      </c>
      <c r="E216" s="8">
        <v>44.28</v>
      </c>
      <c r="F216" s="7">
        <v>2761</v>
      </c>
      <c r="G216" s="84">
        <v>48</v>
      </c>
      <c r="H216" s="18">
        <f t="shared" si="3"/>
        <v>57.520833333333336</v>
      </c>
      <c r="I216" s="49">
        <f>(F216/(48*128))*100</f>
        <v>44.938151041666671</v>
      </c>
    </row>
    <row r="217" spans="1:10" x14ac:dyDescent="0.2">
      <c r="A217" s="4">
        <v>216</v>
      </c>
      <c r="B217" s="6">
        <v>217</v>
      </c>
      <c r="C217" s="7" t="s">
        <v>3956</v>
      </c>
      <c r="D217" s="3" t="s">
        <v>1417</v>
      </c>
      <c r="E217" s="8">
        <v>44.84</v>
      </c>
      <c r="F217" s="7">
        <v>2066</v>
      </c>
      <c r="G217" s="84">
        <v>36</v>
      </c>
      <c r="H217" s="18">
        <f t="shared" si="3"/>
        <v>57.388888888888886</v>
      </c>
      <c r="I217" s="49">
        <f>(F217/(36*128))*100</f>
        <v>44.835069444444443</v>
      </c>
    </row>
    <row r="218" spans="1:10" x14ac:dyDescent="0.2">
      <c r="A218" s="4">
        <v>217</v>
      </c>
      <c r="B218" s="6">
        <v>218</v>
      </c>
      <c r="C218" s="7" t="s">
        <v>3956</v>
      </c>
      <c r="D218" s="3" t="s">
        <v>2353</v>
      </c>
      <c r="E218" s="8">
        <v>44.65</v>
      </c>
      <c r="F218" s="7">
        <v>2629</v>
      </c>
      <c r="G218" s="84">
        <v>46</v>
      </c>
      <c r="H218" s="18">
        <f t="shared" si="3"/>
        <v>57.152173913043477</v>
      </c>
      <c r="I218" s="49">
        <f>(F218/(46*128))*100</f>
        <v>44.650135869565219</v>
      </c>
    </row>
    <row r="219" spans="1:10" x14ac:dyDescent="0.2">
      <c r="A219" s="4">
        <v>218</v>
      </c>
      <c r="B219" s="6">
        <v>215</v>
      </c>
      <c r="C219" s="83" t="s">
        <v>3957</v>
      </c>
      <c r="D219" s="3" t="s">
        <v>1545</v>
      </c>
      <c r="E219" s="8">
        <v>44.97</v>
      </c>
      <c r="F219" s="7">
        <v>2628</v>
      </c>
      <c r="G219" s="8">
        <v>46</v>
      </c>
      <c r="H219" s="18">
        <f t="shared" si="3"/>
        <v>57.130434782608695</v>
      </c>
      <c r="I219" s="49">
        <f>(F219/(46*128))*100</f>
        <v>44.633152173913047</v>
      </c>
    </row>
    <row r="220" spans="1:10" x14ac:dyDescent="0.2">
      <c r="A220" s="4">
        <v>219</v>
      </c>
      <c r="B220" s="6">
        <v>214</v>
      </c>
      <c r="C220" s="83" t="s">
        <v>3957</v>
      </c>
      <c r="D220" s="24" t="s">
        <v>3954</v>
      </c>
      <c r="E220" s="8">
        <v>45.47</v>
      </c>
      <c r="F220" s="7">
        <v>2337</v>
      </c>
      <c r="G220" s="8">
        <v>41</v>
      </c>
      <c r="H220" s="18">
        <f t="shared" si="3"/>
        <v>57</v>
      </c>
      <c r="I220" s="49">
        <f>(F220/(41*128))*100</f>
        <v>44.53125</v>
      </c>
    </row>
    <row r="221" spans="1:10" x14ac:dyDescent="0.2">
      <c r="A221" s="4">
        <v>220</v>
      </c>
      <c r="B221" s="6">
        <v>219</v>
      </c>
      <c r="C221" s="83" t="s">
        <v>3957</v>
      </c>
      <c r="D221" s="3" t="s">
        <v>2354</v>
      </c>
      <c r="E221" s="8">
        <v>44.41</v>
      </c>
      <c r="F221" s="7">
        <v>2615</v>
      </c>
      <c r="G221" s="84">
        <v>46</v>
      </c>
      <c r="H221" s="18">
        <f t="shared" si="3"/>
        <v>56.847826086956523</v>
      </c>
      <c r="I221" s="49">
        <f>(F221/(46*128))*100</f>
        <v>44.412364130434781</v>
      </c>
    </row>
    <row r="222" spans="1:10" x14ac:dyDescent="0.2">
      <c r="A222" s="4">
        <v>221</v>
      </c>
      <c r="B222" s="6">
        <v>220</v>
      </c>
      <c r="C222" s="83" t="s">
        <v>3957</v>
      </c>
      <c r="D222" s="3" t="s">
        <v>124</v>
      </c>
      <c r="E222" s="8">
        <v>44.15</v>
      </c>
      <c r="F222" s="7">
        <v>2091</v>
      </c>
      <c r="G222" s="84">
        <v>37</v>
      </c>
      <c r="H222" s="18">
        <f t="shared" si="3"/>
        <v>56.513513513513516</v>
      </c>
      <c r="I222" s="49">
        <f>(F222/(37*128))*100</f>
        <v>44.151182432432435</v>
      </c>
    </row>
    <row r="223" spans="1:10" x14ac:dyDescent="0.2">
      <c r="A223" s="4">
        <v>222</v>
      </c>
      <c r="B223" s="6">
        <v>221</v>
      </c>
      <c r="C223" s="83" t="s">
        <v>3957</v>
      </c>
      <c r="D223" s="3" t="s">
        <v>4076</v>
      </c>
      <c r="E223" s="91">
        <v>43.9</v>
      </c>
      <c r="F223" s="7">
        <v>2023</v>
      </c>
      <c r="G223" s="84">
        <v>36</v>
      </c>
      <c r="H223" s="18">
        <f t="shared" si="3"/>
        <v>56.194444444444443</v>
      </c>
      <c r="I223" s="49">
        <f>(F223/(36*128))*100</f>
        <v>43.901909722222221</v>
      </c>
    </row>
    <row r="224" spans="1:10" x14ac:dyDescent="0.2">
      <c r="A224" s="4">
        <v>223</v>
      </c>
      <c r="B224" s="6">
        <v>222</v>
      </c>
      <c r="C224" s="83" t="s">
        <v>3957</v>
      </c>
      <c r="D224" s="3" t="s">
        <v>1412</v>
      </c>
      <c r="E224" s="8">
        <v>43.55</v>
      </c>
      <c r="F224" s="7">
        <v>2230</v>
      </c>
      <c r="G224" s="84">
        <v>40</v>
      </c>
      <c r="H224" s="18">
        <f t="shared" si="3"/>
        <v>55.75</v>
      </c>
      <c r="I224" s="49">
        <f>(F224/(40*128))*100</f>
        <v>43.5546875</v>
      </c>
    </row>
    <row r="225" spans="1:9" x14ac:dyDescent="0.2">
      <c r="A225" s="4">
        <v>224</v>
      </c>
      <c r="B225" s="6">
        <v>223</v>
      </c>
      <c r="C225" s="83" t="s">
        <v>3957</v>
      </c>
      <c r="D225" s="3" t="s">
        <v>1562</v>
      </c>
      <c r="E225" s="8">
        <v>43.48</v>
      </c>
      <c r="F225" s="7">
        <v>2894</v>
      </c>
      <c r="G225" s="84">
        <v>52</v>
      </c>
      <c r="H225" s="18">
        <f t="shared" si="3"/>
        <v>55.653846153846153</v>
      </c>
      <c r="I225" s="49">
        <f>(F225/(52*128))*100</f>
        <v>43.479567307692307</v>
      </c>
    </row>
    <row r="226" spans="1:9" x14ac:dyDescent="0.2">
      <c r="A226" s="4">
        <v>225</v>
      </c>
      <c r="B226" s="6">
        <v>224</v>
      </c>
      <c r="C226" s="83" t="s">
        <v>3957</v>
      </c>
      <c r="D226" s="24" t="s">
        <v>1467</v>
      </c>
      <c r="E226" s="91">
        <v>43.12</v>
      </c>
      <c r="F226" s="7">
        <v>2113</v>
      </c>
      <c r="G226" s="8">
        <v>38</v>
      </c>
      <c r="H226" s="18">
        <f t="shared" si="3"/>
        <v>55.60526315789474</v>
      </c>
      <c r="I226" s="49">
        <f>(F226/(38*128))*100</f>
        <v>43.441611842105267</v>
      </c>
    </row>
    <row r="227" spans="1:9" x14ac:dyDescent="0.2">
      <c r="A227" s="4">
        <v>226</v>
      </c>
      <c r="B227" s="6">
        <v>225</v>
      </c>
      <c r="C227" s="83" t="s">
        <v>3957</v>
      </c>
      <c r="D227" s="24" t="s">
        <v>1418</v>
      </c>
      <c r="E227" s="8">
        <v>41.76</v>
      </c>
      <c r="F227" s="7">
        <v>2245</v>
      </c>
      <c r="G227" s="84">
        <v>42</v>
      </c>
      <c r="H227" s="18">
        <f t="shared" si="3"/>
        <v>53.452380952380949</v>
      </c>
      <c r="I227" s="49">
        <f>(F227/(42*128))*100</f>
        <v>41.759672619047613</v>
      </c>
    </row>
    <row r="228" spans="1:9" x14ac:dyDescent="0.2">
      <c r="A228" s="4">
        <v>227</v>
      </c>
      <c r="B228" s="6">
        <v>226</v>
      </c>
      <c r="C228" s="83" t="s">
        <v>3957</v>
      </c>
      <c r="D228" s="3" t="s">
        <v>360</v>
      </c>
      <c r="E228" s="8">
        <v>41.18</v>
      </c>
      <c r="F228" s="7">
        <v>2214</v>
      </c>
      <c r="G228" s="84">
        <v>42</v>
      </c>
      <c r="H228" s="18">
        <f t="shared" si="3"/>
        <v>52.714285714285715</v>
      </c>
      <c r="I228" s="49">
        <f>(F228/(42*128))*100</f>
        <v>41.183035714285715</v>
      </c>
    </row>
    <row r="229" spans="1:9" x14ac:dyDescent="0.2">
      <c r="A229" s="4">
        <v>228</v>
      </c>
      <c r="B229" s="6">
        <v>227</v>
      </c>
      <c r="C229" s="83" t="s">
        <v>3957</v>
      </c>
      <c r="D229" s="3" t="s">
        <v>1853</v>
      </c>
      <c r="E229" s="91">
        <v>39.200000000000003</v>
      </c>
      <c r="F229" s="7">
        <v>2659</v>
      </c>
      <c r="G229" s="84">
        <v>53</v>
      </c>
      <c r="H229" s="18">
        <f t="shared" si="3"/>
        <v>50.169811320754718</v>
      </c>
      <c r="I229" s="49">
        <f>(F229/(53*128))*100</f>
        <v>39.195165094339622</v>
      </c>
    </row>
    <row r="230" spans="1:9" x14ac:dyDescent="0.2">
      <c r="A230" s="4">
        <v>229</v>
      </c>
      <c r="B230" s="6">
        <v>228</v>
      </c>
      <c r="C230" s="83" t="s">
        <v>3957</v>
      </c>
      <c r="D230" s="24" t="s">
        <v>3945</v>
      </c>
      <c r="E230" s="91">
        <v>37.770000000000003</v>
      </c>
      <c r="F230" s="7">
        <v>2318</v>
      </c>
      <c r="G230" s="84">
        <v>47</v>
      </c>
      <c r="H230" s="18">
        <f t="shared" si="3"/>
        <v>49.319148936170215</v>
      </c>
      <c r="I230" s="49">
        <f>(F230/(47*128))*100</f>
        <v>38.530585106382979</v>
      </c>
    </row>
  </sheetData>
  <sortState ref="B2:I230">
    <sortCondition descending="1" ref="I2:I230"/>
    <sortCondition descending="1" ref="G2:G230"/>
    <sortCondition ref="D2:D230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opLeftCell="A151" zoomScale="90" zoomScaleNormal="90" workbookViewId="0">
      <selection activeCell="E175" sqref="E175"/>
    </sheetView>
  </sheetViews>
  <sheetFormatPr defaultColWidth="11.42578125" defaultRowHeight="12.75" x14ac:dyDescent="0.2"/>
  <cols>
    <col min="1" max="1" width="5.7109375" customWidth="1"/>
    <col min="2" max="3" width="9.7109375" customWidth="1"/>
    <col min="4" max="4" width="20.7109375" customWidth="1"/>
    <col min="5" max="7" width="9.7109375" customWidth="1"/>
  </cols>
  <sheetData>
    <row r="1" spans="1:10" ht="12.75" customHeight="1" x14ac:dyDescent="0.2">
      <c r="A1" s="2" t="s">
        <v>2371</v>
      </c>
      <c r="B1" s="92" t="s">
        <v>4098</v>
      </c>
      <c r="C1" s="2" t="s">
        <v>3953</v>
      </c>
      <c r="D1" s="2" t="s">
        <v>1685</v>
      </c>
      <c r="E1" s="92" t="s">
        <v>4098</v>
      </c>
      <c r="F1" s="12" t="s">
        <v>4099</v>
      </c>
      <c r="G1" s="6" t="s">
        <v>2031</v>
      </c>
    </row>
    <row r="2" spans="1:10" ht="12.75" customHeight="1" x14ac:dyDescent="0.2">
      <c r="A2" s="2">
        <v>1</v>
      </c>
      <c r="B2" s="79">
        <v>1</v>
      </c>
      <c r="C2" s="82" t="s">
        <v>3955</v>
      </c>
      <c r="D2" s="1" t="s">
        <v>1788</v>
      </c>
      <c r="E2" s="80">
        <v>8311</v>
      </c>
      <c r="F2" s="12">
        <v>107</v>
      </c>
      <c r="G2" s="7">
        <f t="shared" ref="G2:G33" si="0">E2+F2</f>
        <v>8418</v>
      </c>
      <c r="I2" s="7" t="s">
        <v>3956</v>
      </c>
      <c r="J2" s="94"/>
    </row>
    <row r="3" spans="1:10" ht="12.75" customHeight="1" x14ac:dyDescent="0.2">
      <c r="A3" s="2">
        <v>2</v>
      </c>
      <c r="B3" s="79">
        <v>2</v>
      </c>
      <c r="C3" s="82" t="s">
        <v>3955</v>
      </c>
      <c r="D3" s="1" t="s">
        <v>1729</v>
      </c>
      <c r="E3" s="80">
        <v>8069</v>
      </c>
      <c r="F3" s="12">
        <v>127</v>
      </c>
      <c r="G3" s="7">
        <f t="shared" si="0"/>
        <v>8196</v>
      </c>
      <c r="I3" s="83" t="s">
        <v>3957</v>
      </c>
      <c r="J3" s="94"/>
    </row>
    <row r="4" spans="1:10" ht="12.75" customHeight="1" x14ac:dyDescent="0.2">
      <c r="A4" s="2">
        <v>3</v>
      </c>
      <c r="B4" s="79">
        <v>3</v>
      </c>
      <c r="C4" s="82" t="s">
        <v>3955</v>
      </c>
      <c r="D4" s="1" t="s">
        <v>500</v>
      </c>
      <c r="E4" s="80">
        <v>6593</v>
      </c>
      <c r="F4" s="93">
        <v>0</v>
      </c>
      <c r="G4" s="7">
        <f t="shared" si="0"/>
        <v>6593</v>
      </c>
      <c r="I4" s="82" t="s">
        <v>3955</v>
      </c>
      <c r="J4" s="94"/>
    </row>
    <row r="5" spans="1:10" ht="12.75" customHeight="1" x14ac:dyDescent="0.2">
      <c r="A5" s="2">
        <v>4</v>
      </c>
      <c r="B5" s="79">
        <v>4</v>
      </c>
      <c r="C5" s="82" t="s">
        <v>3955</v>
      </c>
      <c r="D5" s="1" t="s">
        <v>1167</v>
      </c>
      <c r="E5" s="80">
        <v>6526</v>
      </c>
      <c r="F5" s="93">
        <v>0</v>
      </c>
      <c r="G5" s="7">
        <f t="shared" si="0"/>
        <v>6526</v>
      </c>
      <c r="I5" s="84" t="s">
        <v>4096</v>
      </c>
      <c r="J5" s="94"/>
    </row>
    <row r="6" spans="1:10" ht="12.75" customHeight="1" x14ac:dyDescent="0.2">
      <c r="A6" s="2">
        <v>5</v>
      </c>
      <c r="B6" s="79">
        <v>5</v>
      </c>
      <c r="C6" s="82" t="s">
        <v>3955</v>
      </c>
      <c r="D6" s="1" t="s">
        <v>2215</v>
      </c>
      <c r="E6" s="80">
        <v>6334</v>
      </c>
      <c r="F6" s="93">
        <v>0</v>
      </c>
      <c r="G6" s="7">
        <f t="shared" si="0"/>
        <v>6334</v>
      </c>
      <c r="I6" s="8" t="s">
        <v>4097</v>
      </c>
      <c r="J6" s="95"/>
    </row>
    <row r="7" spans="1:10" ht="12.75" customHeight="1" x14ac:dyDescent="0.2">
      <c r="A7" s="2">
        <v>6</v>
      </c>
      <c r="B7" s="79">
        <v>6</v>
      </c>
      <c r="C7" s="82" t="s">
        <v>3955</v>
      </c>
      <c r="D7" s="1" t="s">
        <v>2669</v>
      </c>
      <c r="E7" s="80">
        <v>6249</v>
      </c>
      <c r="F7" s="93">
        <v>0</v>
      </c>
      <c r="G7" s="7">
        <f t="shared" si="0"/>
        <v>6249</v>
      </c>
    </row>
    <row r="8" spans="1:10" ht="12.75" customHeight="1" x14ac:dyDescent="0.2">
      <c r="A8" s="2">
        <v>7</v>
      </c>
      <c r="B8" s="79">
        <v>8</v>
      </c>
      <c r="C8" s="7" t="s">
        <v>3956</v>
      </c>
      <c r="D8" s="1" t="s">
        <v>3847</v>
      </c>
      <c r="E8" s="80">
        <v>6063</v>
      </c>
      <c r="F8" s="12">
        <v>35</v>
      </c>
      <c r="G8" s="7">
        <f t="shared" si="0"/>
        <v>6098</v>
      </c>
    </row>
    <row r="9" spans="1:10" ht="12.75" customHeight="1" x14ac:dyDescent="0.2">
      <c r="A9" s="2">
        <v>8</v>
      </c>
      <c r="B9" s="79">
        <v>7</v>
      </c>
      <c r="C9" s="83" t="s">
        <v>3957</v>
      </c>
      <c r="D9" s="1" t="s">
        <v>596</v>
      </c>
      <c r="E9" s="80">
        <v>6078</v>
      </c>
      <c r="F9" s="93">
        <v>0</v>
      </c>
      <c r="G9" s="7">
        <f t="shared" si="0"/>
        <v>6078</v>
      </c>
    </row>
    <row r="10" spans="1:10" ht="12.75" customHeight="1" x14ac:dyDescent="0.2">
      <c r="A10" s="2">
        <v>9</v>
      </c>
      <c r="B10" s="79">
        <v>9</v>
      </c>
      <c r="C10" s="82" t="s">
        <v>3955</v>
      </c>
      <c r="D10" s="1" t="s">
        <v>1571</v>
      </c>
      <c r="E10" s="80">
        <v>5900</v>
      </c>
      <c r="F10" s="12">
        <v>59</v>
      </c>
      <c r="G10" s="7">
        <f t="shared" si="0"/>
        <v>5959</v>
      </c>
    </row>
    <row r="11" spans="1:10" ht="12.75" customHeight="1" x14ac:dyDescent="0.2">
      <c r="A11" s="2">
        <v>10</v>
      </c>
      <c r="B11" s="79">
        <v>10</v>
      </c>
      <c r="C11" s="82" t="s">
        <v>3955</v>
      </c>
      <c r="D11" s="1" t="s">
        <v>1432</v>
      </c>
      <c r="E11" s="80">
        <v>5684</v>
      </c>
      <c r="F11" s="93">
        <v>0</v>
      </c>
      <c r="G11" s="7">
        <f t="shared" si="0"/>
        <v>5684</v>
      </c>
    </row>
    <row r="12" spans="1:10" ht="12.75" customHeight="1" x14ac:dyDescent="0.2">
      <c r="A12" s="2">
        <v>11</v>
      </c>
      <c r="B12" s="79">
        <v>11</v>
      </c>
      <c r="C12" s="82" t="s">
        <v>3955</v>
      </c>
      <c r="D12" s="1" t="s">
        <v>1312</v>
      </c>
      <c r="E12" s="80">
        <v>5495</v>
      </c>
      <c r="F12" s="93">
        <v>0</v>
      </c>
      <c r="G12" s="7">
        <f t="shared" si="0"/>
        <v>5495</v>
      </c>
    </row>
    <row r="13" spans="1:10" ht="12.75" customHeight="1" x14ac:dyDescent="0.2">
      <c r="A13" s="2">
        <v>12</v>
      </c>
      <c r="B13" s="79">
        <v>12</v>
      </c>
      <c r="C13" s="82" t="s">
        <v>3955</v>
      </c>
      <c r="D13" s="1" t="s">
        <v>622</v>
      </c>
      <c r="E13" s="80">
        <v>5448</v>
      </c>
      <c r="F13" s="93">
        <v>0</v>
      </c>
      <c r="G13" s="7">
        <f t="shared" si="0"/>
        <v>5448</v>
      </c>
    </row>
    <row r="14" spans="1:10" ht="12.75" customHeight="1" x14ac:dyDescent="0.2">
      <c r="A14" s="2">
        <v>13</v>
      </c>
      <c r="B14" s="79">
        <v>13</v>
      </c>
      <c r="C14" s="82" t="s">
        <v>3955</v>
      </c>
      <c r="D14" s="1" t="s">
        <v>526</v>
      </c>
      <c r="E14" s="80">
        <v>5324</v>
      </c>
      <c r="F14" s="93">
        <v>0</v>
      </c>
      <c r="G14" s="7">
        <f t="shared" si="0"/>
        <v>5324</v>
      </c>
    </row>
    <row r="15" spans="1:10" ht="12.75" customHeight="1" x14ac:dyDescent="0.2">
      <c r="A15" s="2">
        <v>14</v>
      </c>
      <c r="B15" s="79">
        <v>14</v>
      </c>
      <c r="C15" s="82" t="s">
        <v>3955</v>
      </c>
      <c r="D15" s="1" t="s">
        <v>175</v>
      </c>
      <c r="E15" s="80">
        <v>5261</v>
      </c>
      <c r="F15" s="93">
        <v>0</v>
      </c>
      <c r="G15" s="7">
        <f t="shared" si="0"/>
        <v>5261</v>
      </c>
    </row>
    <row r="16" spans="1:10" ht="12.75" customHeight="1" x14ac:dyDescent="0.2">
      <c r="A16" s="2">
        <v>15</v>
      </c>
      <c r="B16" s="79">
        <v>15</v>
      </c>
      <c r="C16" s="82" t="s">
        <v>3955</v>
      </c>
      <c r="D16" s="1" t="s">
        <v>2281</v>
      </c>
      <c r="E16" s="80">
        <v>5217</v>
      </c>
      <c r="F16" s="93">
        <v>0</v>
      </c>
      <c r="G16" s="7">
        <f t="shared" si="0"/>
        <v>5217</v>
      </c>
    </row>
    <row r="17" spans="1:7" ht="12.75" customHeight="1" x14ac:dyDescent="0.2">
      <c r="A17" s="2">
        <v>16</v>
      </c>
      <c r="B17" s="79">
        <v>16</v>
      </c>
      <c r="C17" s="82" t="s">
        <v>3955</v>
      </c>
      <c r="D17" s="1" t="s">
        <v>428</v>
      </c>
      <c r="E17" s="80">
        <v>5138</v>
      </c>
      <c r="F17" s="93">
        <v>0</v>
      </c>
      <c r="G17" s="7">
        <f t="shared" si="0"/>
        <v>5138</v>
      </c>
    </row>
    <row r="18" spans="1:7" ht="12.75" customHeight="1" x14ac:dyDescent="0.2">
      <c r="A18" s="2">
        <v>17</v>
      </c>
      <c r="B18" s="79">
        <v>17</v>
      </c>
      <c r="C18" s="82" t="s">
        <v>3955</v>
      </c>
      <c r="D18" s="1" t="s">
        <v>1972</v>
      </c>
      <c r="E18" s="80">
        <v>5110</v>
      </c>
      <c r="F18" s="93">
        <v>0</v>
      </c>
      <c r="G18" s="7">
        <f t="shared" si="0"/>
        <v>5110</v>
      </c>
    </row>
    <row r="19" spans="1:7" ht="12.75" customHeight="1" x14ac:dyDescent="0.2">
      <c r="A19" s="2">
        <v>18</v>
      </c>
      <c r="B19" s="79">
        <v>18</v>
      </c>
      <c r="C19" s="82" t="s">
        <v>3955</v>
      </c>
      <c r="D19" s="1" t="s">
        <v>138</v>
      </c>
      <c r="E19" s="80">
        <v>5093</v>
      </c>
      <c r="F19" s="93">
        <v>0</v>
      </c>
      <c r="G19" s="7">
        <f t="shared" si="0"/>
        <v>5093</v>
      </c>
    </row>
    <row r="20" spans="1:7" ht="12.75" customHeight="1" x14ac:dyDescent="0.2">
      <c r="A20" s="2">
        <v>19</v>
      </c>
      <c r="B20" s="79">
        <v>19</v>
      </c>
      <c r="C20" s="82" t="s">
        <v>3955</v>
      </c>
      <c r="D20" s="1" t="s">
        <v>1592</v>
      </c>
      <c r="E20" s="80">
        <v>5075</v>
      </c>
      <c r="F20" s="93">
        <v>0</v>
      </c>
      <c r="G20" s="7">
        <f t="shared" si="0"/>
        <v>5075</v>
      </c>
    </row>
    <row r="21" spans="1:7" ht="12.75" customHeight="1" x14ac:dyDescent="0.2">
      <c r="A21" s="2">
        <v>20</v>
      </c>
      <c r="B21" s="79">
        <v>23</v>
      </c>
      <c r="C21" s="7" t="s">
        <v>3956</v>
      </c>
      <c r="D21" s="1" t="s">
        <v>3910</v>
      </c>
      <c r="E21" s="80">
        <v>4976</v>
      </c>
      <c r="F21" s="12">
        <v>74</v>
      </c>
      <c r="G21" s="7">
        <f t="shared" si="0"/>
        <v>5050</v>
      </c>
    </row>
    <row r="22" spans="1:7" ht="12.75" customHeight="1" x14ac:dyDescent="0.2">
      <c r="A22" s="2">
        <v>21</v>
      </c>
      <c r="B22" s="79">
        <v>20</v>
      </c>
      <c r="C22" s="83" t="s">
        <v>3957</v>
      </c>
      <c r="D22" s="1" t="s">
        <v>1240</v>
      </c>
      <c r="E22" s="80">
        <v>5027</v>
      </c>
      <c r="F22" s="93">
        <v>0</v>
      </c>
      <c r="G22" s="7">
        <f t="shared" si="0"/>
        <v>5027</v>
      </c>
    </row>
    <row r="23" spans="1:7" ht="12.75" customHeight="1" x14ac:dyDescent="0.2">
      <c r="A23" s="2">
        <v>22</v>
      </c>
      <c r="B23" s="79">
        <v>21</v>
      </c>
      <c r="C23" s="83" t="s">
        <v>3957</v>
      </c>
      <c r="D23" s="1" t="s">
        <v>2638</v>
      </c>
      <c r="E23" s="80">
        <v>5019</v>
      </c>
      <c r="F23" s="93">
        <v>0</v>
      </c>
      <c r="G23" s="7">
        <f t="shared" si="0"/>
        <v>5019</v>
      </c>
    </row>
    <row r="24" spans="1:7" ht="12.75" customHeight="1" x14ac:dyDescent="0.2">
      <c r="A24" s="2">
        <v>23</v>
      </c>
      <c r="B24" s="79">
        <v>22</v>
      </c>
      <c r="C24" s="83" t="s">
        <v>3957</v>
      </c>
      <c r="D24" s="1" t="s">
        <v>501</v>
      </c>
      <c r="E24" s="80">
        <v>4988</v>
      </c>
      <c r="F24" s="93">
        <v>0</v>
      </c>
      <c r="G24" s="7">
        <f t="shared" si="0"/>
        <v>4988</v>
      </c>
    </row>
    <row r="25" spans="1:7" ht="12.75" customHeight="1" x14ac:dyDescent="0.2">
      <c r="A25" s="2">
        <v>24</v>
      </c>
      <c r="B25" s="79">
        <v>24</v>
      </c>
      <c r="C25" s="82" t="s">
        <v>3955</v>
      </c>
      <c r="D25" s="1" t="s">
        <v>468</v>
      </c>
      <c r="E25" s="80">
        <v>4968</v>
      </c>
      <c r="F25" s="93">
        <v>0</v>
      </c>
      <c r="G25" s="7">
        <f t="shared" si="0"/>
        <v>4968</v>
      </c>
    </row>
    <row r="26" spans="1:7" ht="12.75" customHeight="1" x14ac:dyDescent="0.2">
      <c r="A26" s="2">
        <v>25</v>
      </c>
      <c r="B26" s="79">
        <v>25</v>
      </c>
      <c r="C26" s="82" t="s">
        <v>3955</v>
      </c>
      <c r="D26" s="1" t="s">
        <v>133</v>
      </c>
      <c r="E26" s="80">
        <v>4957</v>
      </c>
      <c r="F26" s="93">
        <v>0</v>
      </c>
      <c r="G26" s="7">
        <f t="shared" si="0"/>
        <v>4957</v>
      </c>
    </row>
    <row r="27" spans="1:7" ht="12.75" customHeight="1" x14ac:dyDescent="0.2">
      <c r="A27" s="2">
        <v>26</v>
      </c>
      <c r="B27" s="79">
        <v>26</v>
      </c>
      <c r="C27" s="82" t="s">
        <v>3955</v>
      </c>
      <c r="D27" s="1" t="s">
        <v>1528</v>
      </c>
      <c r="E27" s="80">
        <v>4957</v>
      </c>
      <c r="F27" s="93">
        <v>0</v>
      </c>
      <c r="G27" s="7">
        <f t="shared" si="0"/>
        <v>4957</v>
      </c>
    </row>
    <row r="28" spans="1:7" ht="12.75" customHeight="1" x14ac:dyDescent="0.2">
      <c r="A28" s="2">
        <v>27</v>
      </c>
      <c r="B28" s="79">
        <v>27</v>
      </c>
      <c r="C28" s="82" t="s">
        <v>3955</v>
      </c>
      <c r="D28" s="1" t="s">
        <v>1533</v>
      </c>
      <c r="E28" s="80">
        <v>4805</v>
      </c>
      <c r="F28" s="93">
        <v>0</v>
      </c>
      <c r="G28" s="7">
        <f t="shared" si="0"/>
        <v>4805</v>
      </c>
    </row>
    <row r="29" spans="1:7" ht="12.75" customHeight="1" x14ac:dyDescent="0.2">
      <c r="A29" s="2">
        <v>28</v>
      </c>
      <c r="B29" s="79">
        <v>28</v>
      </c>
      <c r="C29" s="82" t="s">
        <v>3955</v>
      </c>
      <c r="D29" s="1" t="s">
        <v>498</v>
      </c>
      <c r="E29" s="80">
        <v>4779</v>
      </c>
      <c r="F29" s="93">
        <v>0</v>
      </c>
      <c r="G29" s="7">
        <f t="shared" si="0"/>
        <v>4779</v>
      </c>
    </row>
    <row r="30" spans="1:7" ht="12.75" customHeight="1" x14ac:dyDescent="0.2">
      <c r="A30" s="2">
        <v>29</v>
      </c>
      <c r="B30" s="79">
        <v>29</v>
      </c>
      <c r="C30" s="82" t="s">
        <v>3955</v>
      </c>
      <c r="D30" s="1" t="s">
        <v>458</v>
      </c>
      <c r="E30" s="80">
        <v>4764</v>
      </c>
      <c r="F30" s="93">
        <v>0</v>
      </c>
      <c r="G30" s="7">
        <f t="shared" si="0"/>
        <v>4764</v>
      </c>
    </row>
    <row r="31" spans="1:7" ht="12.75" customHeight="1" x14ac:dyDescent="0.2">
      <c r="A31" s="2">
        <v>30</v>
      </c>
      <c r="B31" s="79">
        <v>32</v>
      </c>
      <c r="C31" s="7" t="s">
        <v>3956</v>
      </c>
      <c r="D31" s="1" t="s">
        <v>2280</v>
      </c>
      <c r="E31" s="80">
        <v>4683</v>
      </c>
      <c r="F31" s="12">
        <v>79</v>
      </c>
      <c r="G31" s="7">
        <f t="shared" si="0"/>
        <v>4762</v>
      </c>
    </row>
    <row r="32" spans="1:7" ht="12.75" customHeight="1" x14ac:dyDescent="0.2">
      <c r="A32" s="2">
        <v>31</v>
      </c>
      <c r="B32" s="79">
        <v>30</v>
      </c>
      <c r="C32" s="83" t="s">
        <v>3957</v>
      </c>
      <c r="D32" s="1" t="s">
        <v>1186</v>
      </c>
      <c r="E32" s="80">
        <v>4734</v>
      </c>
      <c r="F32" s="93">
        <v>0</v>
      </c>
      <c r="G32" s="7">
        <f t="shared" si="0"/>
        <v>4734</v>
      </c>
    </row>
    <row r="33" spans="1:8" ht="12.75" customHeight="1" x14ac:dyDescent="0.2">
      <c r="A33" s="2">
        <v>32</v>
      </c>
      <c r="B33" s="79">
        <v>31</v>
      </c>
      <c r="C33" s="83" t="s">
        <v>3957</v>
      </c>
      <c r="D33" s="1" t="s">
        <v>510</v>
      </c>
      <c r="E33" s="80">
        <v>4702</v>
      </c>
      <c r="F33" s="93">
        <v>0</v>
      </c>
      <c r="G33" s="7">
        <f t="shared" si="0"/>
        <v>4702</v>
      </c>
    </row>
    <row r="34" spans="1:8" ht="12.75" customHeight="1" x14ac:dyDescent="0.2">
      <c r="A34" s="2">
        <v>33</v>
      </c>
      <c r="B34" s="79">
        <v>33</v>
      </c>
      <c r="C34" s="82" t="s">
        <v>3955</v>
      </c>
      <c r="D34" s="1" t="s">
        <v>520</v>
      </c>
      <c r="E34" s="80">
        <v>4658</v>
      </c>
      <c r="F34" s="93">
        <v>0</v>
      </c>
      <c r="G34" s="7">
        <f t="shared" ref="G34:G65" si="1">E34+F34</f>
        <v>4658</v>
      </c>
    </row>
    <row r="35" spans="1:8" ht="12.75" customHeight="1" x14ac:dyDescent="0.2">
      <c r="A35" s="2">
        <v>34</v>
      </c>
      <c r="B35" s="79">
        <v>36</v>
      </c>
      <c r="C35" s="7" t="s">
        <v>3956</v>
      </c>
      <c r="D35" s="23" t="s">
        <v>1392</v>
      </c>
      <c r="E35" s="80">
        <v>4487</v>
      </c>
      <c r="F35" s="12">
        <v>96</v>
      </c>
      <c r="G35" s="7">
        <f t="shared" si="1"/>
        <v>4583</v>
      </c>
    </row>
    <row r="36" spans="1:8" ht="12.75" customHeight="1" x14ac:dyDescent="0.2">
      <c r="A36" s="2">
        <v>35</v>
      </c>
      <c r="B36" s="79">
        <v>34</v>
      </c>
      <c r="C36" s="83" t="s">
        <v>3957</v>
      </c>
      <c r="D36" s="1" t="s">
        <v>1937</v>
      </c>
      <c r="E36" s="80">
        <v>4537</v>
      </c>
      <c r="F36" s="93">
        <v>0</v>
      </c>
      <c r="G36" s="7">
        <f t="shared" si="1"/>
        <v>4537</v>
      </c>
      <c r="H36" s="20"/>
    </row>
    <row r="37" spans="1:8" ht="12.75" customHeight="1" x14ac:dyDescent="0.2">
      <c r="A37" s="2">
        <v>36</v>
      </c>
      <c r="B37" s="79">
        <v>35</v>
      </c>
      <c r="C37" s="83" t="s">
        <v>3957</v>
      </c>
      <c r="D37" s="1" t="s">
        <v>433</v>
      </c>
      <c r="E37" s="80">
        <v>4489</v>
      </c>
      <c r="F37" s="93">
        <v>0</v>
      </c>
      <c r="G37" s="7">
        <f t="shared" si="1"/>
        <v>4489</v>
      </c>
    </row>
    <row r="38" spans="1:8" ht="12.75" customHeight="1" x14ac:dyDescent="0.2">
      <c r="A38" s="2">
        <v>37</v>
      </c>
      <c r="B38" s="79">
        <v>39</v>
      </c>
      <c r="C38" s="7" t="s">
        <v>3956</v>
      </c>
      <c r="D38" s="1" t="s">
        <v>1540</v>
      </c>
      <c r="E38" s="80">
        <v>4350</v>
      </c>
      <c r="F38" s="12">
        <v>81</v>
      </c>
      <c r="G38" s="7">
        <f t="shared" si="1"/>
        <v>4431</v>
      </c>
    </row>
    <row r="39" spans="1:8" ht="12.75" customHeight="1" x14ac:dyDescent="0.2">
      <c r="A39" s="2">
        <v>38</v>
      </c>
      <c r="B39" s="79">
        <v>37</v>
      </c>
      <c r="C39" s="83" t="s">
        <v>3957</v>
      </c>
      <c r="D39" s="1" t="s">
        <v>141</v>
      </c>
      <c r="E39" s="80">
        <v>4412</v>
      </c>
      <c r="F39" s="93">
        <v>0</v>
      </c>
      <c r="G39" s="7">
        <f t="shared" si="1"/>
        <v>4412</v>
      </c>
    </row>
    <row r="40" spans="1:8" ht="12.75" customHeight="1" x14ac:dyDescent="0.2">
      <c r="A40" s="2">
        <v>39</v>
      </c>
      <c r="B40" s="79">
        <v>38</v>
      </c>
      <c r="C40" s="83" t="s">
        <v>3957</v>
      </c>
      <c r="D40" s="1" t="s">
        <v>524</v>
      </c>
      <c r="E40" s="80">
        <v>4402</v>
      </c>
      <c r="F40" s="93">
        <v>0</v>
      </c>
      <c r="G40" s="7">
        <f t="shared" si="1"/>
        <v>4402</v>
      </c>
    </row>
    <row r="41" spans="1:8" ht="12.75" customHeight="1" x14ac:dyDescent="0.2">
      <c r="A41" s="2">
        <v>40</v>
      </c>
      <c r="B41" s="79">
        <v>40</v>
      </c>
      <c r="C41" s="82" t="s">
        <v>3955</v>
      </c>
      <c r="D41" s="1" t="s">
        <v>168</v>
      </c>
      <c r="E41" s="80">
        <v>4217</v>
      </c>
      <c r="F41" s="93">
        <v>0</v>
      </c>
      <c r="G41" s="7">
        <f t="shared" si="1"/>
        <v>4217</v>
      </c>
    </row>
    <row r="42" spans="1:8" ht="12.75" customHeight="1" x14ac:dyDescent="0.2">
      <c r="A42" s="2">
        <v>41</v>
      </c>
      <c r="B42" s="79">
        <v>41</v>
      </c>
      <c r="C42" s="82" t="s">
        <v>3955</v>
      </c>
      <c r="D42" s="1" t="s">
        <v>1195</v>
      </c>
      <c r="E42" s="80">
        <v>4182</v>
      </c>
      <c r="F42" s="93">
        <v>0</v>
      </c>
      <c r="G42" s="7">
        <f t="shared" si="1"/>
        <v>4182</v>
      </c>
    </row>
    <row r="43" spans="1:8" ht="12.75" customHeight="1" x14ac:dyDescent="0.2">
      <c r="A43" s="2">
        <v>42</v>
      </c>
      <c r="B43" s="79">
        <v>42</v>
      </c>
      <c r="C43" s="82" t="s">
        <v>3955</v>
      </c>
      <c r="D43" s="1" t="s">
        <v>218</v>
      </c>
      <c r="E43" s="80">
        <v>4156</v>
      </c>
      <c r="F43" s="93">
        <v>0</v>
      </c>
      <c r="G43" s="7">
        <f t="shared" si="1"/>
        <v>4156</v>
      </c>
    </row>
    <row r="44" spans="1:8" ht="12.75" customHeight="1" x14ac:dyDescent="0.2">
      <c r="A44" s="2">
        <v>43</v>
      </c>
      <c r="B44" s="79">
        <v>43</v>
      </c>
      <c r="C44" s="82" t="s">
        <v>3955</v>
      </c>
      <c r="D44" s="1" t="s">
        <v>597</v>
      </c>
      <c r="E44" s="80">
        <v>4110</v>
      </c>
      <c r="F44" s="93">
        <v>0</v>
      </c>
      <c r="G44" s="7">
        <f t="shared" si="1"/>
        <v>4110</v>
      </c>
    </row>
    <row r="45" spans="1:8" ht="12.75" customHeight="1" x14ac:dyDescent="0.2">
      <c r="A45" s="2">
        <v>44</v>
      </c>
      <c r="B45" s="79">
        <v>44</v>
      </c>
      <c r="C45" s="82" t="s">
        <v>3955</v>
      </c>
      <c r="D45" s="1" t="s">
        <v>1589</v>
      </c>
      <c r="E45" s="80">
        <v>4068</v>
      </c>
      <c r="F45" s="93">
        <v>0</v>
      </c>
      <c r="G45" s="7">
        <f t="shared" si="1"/>
        <v>4068</v>
      </c>
    </row>
    <row r="46" spans="1:8" ht="12.75" customHeight="1" x14ac:dyDescent="0.2">
      <c r="A46" s="2">
        <v>45</v>
      </c>
      <c r="B46" s="79">
        <v>45</v>
      </c>
      <c r="C46" s="82" t="s">
        <v>3955</v>
      </c>
      <c r="D46" s="1" t="s">
        <v>657</v>
      </c>
      <c r="E46" s="80">
        <v>4065</v>
      </c>
      <c r="F46" s="93">
        <v>0</v>
      </c>
      <c r="G46" s="7">
        <f t="shared" si="1"/>
        <v>4065</v>
      </c>
    </row>
    <row r="47" spans="1:8" ht="12.75" customHeight="1" x14ac:dyDescent="0.2">
      <c r="A47" s="2">
        <v>46</v>
      </c>
      <c r="B47" s="79">
        <v>46</v>
      </c>
      <c r="C47" s="82" t="s">
        <v>3955</v>
      </c>
      <c r="D47" s="1" t="s">
        <v>453</v>
      </c>
      <c r="E47" s="80">
        <v>4052</v>
      </c>
      <c r="F47" s="93">
        <v>0</v>
      </c>
      <c r="G47" s="7">
        <f t="shared" si="1"/>
        <v>4052</v>
      </c>
      <c r="H47" s="20"/>
    </row>
    <row r="48" spans="1:8" ht="12.75" customHeight="1" x14ac:dyDescent="0.2">
      <c r="A48" s="2">
        <v>47</v>
      </c>
      <c r="B48" s="79">
        <v>50</v>
      </c>
      <c r="C48" s="7" t="s">
        <v>3956</v>
      </c>
      <c r="D48" s="1" t="s">
        <v>1634</v>
      </c>
      <c r="E48" s="80">
        <v>3939</v>
      </c>
      <c r="F48" s="12">
        <v>109</v>
      </c>
      <c r="G48" s="7">
        <f t="shared" si="1"/>
        <v>4048</v>
      </c>
    </row>
    <row r="49" spans="1:8" ht="12.75" customHeight="1" x14ac:dyDescent="0.2">
      <c r="A49" s="2">
        <v>48</v>
      </c>
      <c r="B49" s="79">
        <v>47</v>
      </c>
      <c r="C49" s="83" t="s">
        <v>3957</v>
      </c>
      <c r="D49" s="1" t="s">
        <v>298</v>
      </c>
      <c r="E49" s="80">
        <v>4023</v>
      </c>
      <c r="F49" s="93">
        <v>0</v>
      </c>
      <c r="G49" s="7">
        <f t="shared" si="1"/>
        <v>4023</v>
      </c>
    </row>
    <row r="50" spans="1:8" ht="12.75" customHeight="1" x14ac:dyDescent="0.2">
      <c r="A50" s="2">
        <v>49</v>
      </c>
      <c r="B50" s="79">
        <v>48</v>
      </c>
      <c r="C50" s="83" t="s">
        <v>3957</v>
      </c>
      <c r="D50" s="1" t="s">
        <v>620</v>
      </c>
      <c r="E50" s="80">
        <v>3968</v>
      </c>
      <c r="F50" s="93">
        <v>0</v>
      </c>
      <c r="G50" s="7">
        <f t="shared" si="1"/>
        <v>3968</v>
      </c>
    </row>
    <row r="51" spans="1:8" ht="12.75" customHeight="1" x14ac:dyDescent="0.2">
      <c r="A51" s="2">
        <v>50</v>
      </c>
      <c r="B51" s="79">
        <v>49</v>
      </c>
      <c r="C51" s="83" t="s">
        <v>3957</v>
      </c>
      <c r="D51" s="1" t="s">
        <v>3947</v>
      </c>
      <c r="E51" s="80">
        <v>3947</v>
      </c>
      <c r="F51" s="93">
        <v>0</v>
      </c>
      <c r="G51" s="7">
        <f t="shared" si="1"/>
        <v>3947</v>
      </c>
    </row>
    <row r="52" spans="1:8" ht="12.75" customHeight="1" x14ac:dyDescent="0.2">
      <c r="A52" s="2">
        <v>51</v>
      </c>
      <c r="B52" s="79">
        <v>51</v>
      </c>
      <c r="C52" s="82" t="s">
        <v>3955</v>
      </c>
      <c r="D52" s="1" t="s">
        <v>546</v>
      </c>
      <c r="E52" s="80">
        <v>3930</v>
      </c>
      <c r="F52" s="93">
        <v>0</v>
      </c>
      <c r="G52" s="7">
        <f t="shared" si="1"/>
        <v>3930</v>
      </c>
      <c r="H52" s="20"/>
    </row>
    <row r="53" spans="1:8" ht="12.75" customHeight="1" x14ac:dyDescent="0.2">
      <c r="A53" s="2">
        <v>52</v>
      </c>
      <c r="B53" s="79">
        <v>52</v>
      </c>
      <c r="C53" s="82" t="s">
        <v>3955</v>
      </c>
      <c r="D53" s="1" t="s">
        <v>1212</v>
      </c>
      <c r="E53" s="80">
        <v>3908</v>
      </c>
      <c r="F53" s="12">
        <v>19</v>
      </c>
      <c r="G53" s="7">
        <f t="shared" si="1"/>
        <v>3927</v>
      </c>
    </row>
    <row r="54" spans="1:8" ht="12.75" customHeight="1" x14ac:dyDescent="0.2">
      <c r="A54" s="2">
        <v>53</v>
      </c>
      <c r="B54" s="79">
        <v>53</v>
      </c>
      <c r="C54" s="82" t="s">
        <v>3955</v>
      </c>
      <c r="D54" s="1" t="s">
        <v>3946</v>
      </c>
      <c r="E54" s="80">
        <v>3886</v>
      </c>
      <c r="F54" s="93">
        <v>0</v>
      </c>
      <c r="G54" s="7">
        <f t="shared" si="1"/>
        <v>3886</v>
      </c>
    </row>
    <row r="55" spans="1:8" ht="12.75" customHeight="1" x14ac:dyDescent="0.2">
      <c r="A55" s="2">
        <v>54</v>
      </c>
      <c r="B55" s="79">
        <v>54</v>
      </c>
      <c r="C55" s="82" t="s">
        <v>3955</v>
      </c>
      <c r="D55" s="1" t="s">
        <v>431</v>
      </c>
      <c r="E55" s="80">
        <v>3829</v>
      </c>
      <c r="F55" s="93">
        <v>0</v>
      </c>
      <c r="G55" s="7">
        <f t="shared" si="1"/>
        <v>3829</v>
      </c>
    </row>
    <row r="56" spans="1:8" ht="12.75" customHeight="1" x14ac:dyDescent="0.2">
      <c r="A56" s="2">
        <v>55</v>
      </c>
      <c r="B56" s="79">
        <v>55</v>
      </c>
      <c r="C56" s="82" t="s">
        <v>3955</v>
      </c>
      <c r="D56" s="1" t="s">
        <v>1180</v>
      </c>
      <c r="E56" s="80">
        <v>3783</v>
      </c>
      <c r="F56" s="12">
        <v>41</v>
      </c>
      <c r="G56" s="7">
        <f t="shared" si="1"/>
        <v>3824</v>
      </c>
    </row>
    <row r="57" spans="1:8" ht="12.75" customHeight="1" x14ac:dyDescent="0.2">
      <c r="A57" s="2">
        <v>56</v>
      </c>
      <c r="B57" s="79">
        <v>62</v>
      </c>
      <c r="C57" s="7" t="s">
        <v>3956</v>
      </c>
      <c r="D57" s="23" t="s">
        <v>2258</v>
      </c>
      <c r="E57" s="80">
        <v>3661</v>
      </c>
      <c r="F57" s="12">
        <v>122</v>
      </c>
      <c r="G57" s="7">
        <f t="shared" si="1"/>
        <v>3783</v>
      </c>
    </row>
    <row r="58" spans="1:8" ht="12.75" customHeight="1" x14ac:dyDescent="0.2">
      <c r="A58" s="2">
        <v>57</v>
      </c>
      <c r="B58" s="79">
        <v>65</v>
      </c>
      <c r="C58" s="7" t="s">
        <v>3956</v>
      </c>
      <c r="D58" s="1" t="s">
        <v>1515</v>
      </c>
      <c r="E58" s="80">
        <v>3654</v>
      </c>
      <c r="F58" s="12">
        <v>128</v>
      </c>
      <c r="G58" s="7">
        <f t="shared" si="1"/>
        <v>3782</v>
      </c>
    </row>
    <row r="59" spans="1:8" ht="12.75" customHeight="1" x14ac:dyDescent="0.2">
      <c r="A59" s="2">
        <v>58</v>
      </c>
      <c r="B59" s="79">
        <v>64</v>
      </c>
      <c r="C59" s="7" t="s">
        <v>3956</v>
      </c>
      <c r="D59" s="1" t="s">
        <v>3226</v>
      </c>
      <c r="E59" s="80">
        <v>3656</v>
      </c>
      <c r="F59" s="12">
        <v>114</v>
      </c>
      <c r="G59" s="7">
        <f t="shared" si="1"/>
        <v>3770</v>
      </c>
    </row>
    <row r="60" spans="1:8" ht="12.75" customHeight="1" x14ac:dyDescent="0.2">
      <c r="A60" s="2">
        <v>59</v>
      </c>
      <c r="B60" s="79">
        <v>57</v>
      </c>
      <c r="C60" s="83" t="s">
        <v>3957</v>
      </c>
      <c r="D60" s="1" t="s">
        <v>1588</v>
      </c>
      <c r="E60" s="80">
        <v>3748</v>
      </c>
      <c r="F60" s="12">
        <v>22</v>
      </c>
      <c r="G60" s="7">
        <f t="shared" si="1"/>
        <v>3770</v>
      </c>
    </row>
    <row r="61" spans="1:8" ht="12.75" customHeight="1" x14ac:dyDescent="0.2">
      <c r="A61" s="2">
        <v>60</v>
      </c>
      <c r="B61" s="79">
        <v>56</v>
      </c>
      <c r="C61" s="83" t="s">
        <v>3957</v>
      </c>
      <c r="D61" s="1" t="s">
        <v>1951</v>
      </c>
      <c r="E61" s="80">
        <v>3758</v>
      </c>
      <c r="F61" s="93">
        <v>0</v>
      </c>
      <c r="G61" s="7">
        <f t="shared" si="1"/>
        <v>3758</v>
      </c>
    </row>
    <row r="62" spans="1:8" ht="12.75" customHeight="1" x14ac:dyDescent="0.2">
      <c r="A62" s="2">
        <v>61</v>
      </c>
      <c r="B62" s="79">
        <v>58</v>
      </c>
      <c r="C62" s="83" t="s">
        <v>3957</v>
      </c>
      <c r="D62" s="1" t="s">
        <v>636</v>
      </c>
      <c r="E62" s="80">
        <v>3735</v>
      </c>
      <c r="F62" s="93">
        <v>0</v>
      </c>
      <c r="G62" s="7">
        <f t="shared" si="1"/>
        <v>3735</v>
      </c>
    </row>
    <row r="63" spans="1:8" ht="12.75" customHeight="1" x14ac:dyDescent="0.2">
      <c r="A63" s="2">
        <v>62</v>
      </c>
      <c r="B63" s="79">
        <v>59</v>
      </c>
      <c r="C63" s="83" t="s">
        <v>3957</v>
      </c>
      <c r="D63" s="1" t="s">
        <v>455</v>
      </c>
      <c r="E63" s="80">
        <v>3727</v>
      </c>
      <c r="F63" s="93">
        <v>0</v>
      </c>
      <c r="G63" s="7">
        <f t="shared" si="1"/>
        <v>3727</v>
      </c>
    </row>
    <row r="64" spans="1:8" ht="12.75" customHeight="1" x14ac:dyDescent="0.2">
      <c r="A64" s="2">
        <v>63</v>
      </c>
      <c r="B64" s="79">
        <v>60</v>
      </c>
      <c r="C64" s="83" t="s">
        <v>3957</v>
      </c>
      <c r="D64" s="1" t="s">
        <v>538</v>
      </c>
      <c r="E64" s="80">
        <v>3692</v>
      </c>
      <c r="F64" s="93">
        <v>0</v>
      </c>
      <c r="G64" s="7">
        <f t="shared" si="1"/>
        <v>3692</v>
      </c>
    </row>
    <row r="65" spans="1:7" ht="12.75" customHeight="1" x14ac:dyDescent="0.2">
      <c r="A65" s="2">
        <v>64</v>
      </c>
      <c r="B65" s="79">
        <v>61</v>
      </c>
      <c r="C65" s="83" t="s">
        <v>3957</v>
      </c>
      <c r="D65" s="1" t="s">
        <v>1296</v>
      </c>
      <c r="E65" s="80">
        <v>3683</v>
      </c>
      <c r="F65" s="93">
        <v>0</v>
      </c>
      <c r="G65" s="7">
        <f t="shared" si="1"/>
        <v>3683</v>
      </c>
    </row>
    <row r="66" spans="1:7" ht="12.75" customHeight="1" x14ac:dyDescent="0.2">
      <c r="A66" s="2">
        <v>65</v>
      </c>
      <c r="B66" s="79">
        <v>63</v>
      </c>
      <c r="C66" s="83" t="s">
        <v>3957</v>
      </c>
      <c r="D66" s="1" t="s">
        <v>1896</v>
      </c>
      <c r="E66" s="80">
        <v>3658</v>
      </c>
      <c r="F66" s="93">
        <v>0</v>
      </c>
      <c r="G66" s="7">
        <f t="shared" ref="G66:G97" si="2">E66+F66</f>
        <v>3658</v>
      </c>
    </row>
    <row r="67" spans="1:7" ht="12.75" customHeight="1" x14ac:dyDescent="0.2">
      <c r="A67" s="2">
        <v>66</v>
      </c>
      <c r="B67" s="79">
        <v>66</v>
      </c>
      <c r="C67" s="82" t="s">
        <v>3955</v>
      </c>
      <c r="D67" s="1" t="s">
        <v>3948</v>
      </c>
      <c r="E67" s="80">
        <v>3634</v>
      </c>
      <c r="F67" s="93">
        <v>0</v>
      </c>
      <c r="G67" s="7">
        <f t="shared" si="2"/>
        <v>3634</v>
      </c>
    </row>
    <row r="68" spans="1:7" ht="12.75" customHeight="1" x14ac:dyDescent="0.2">
      <c r="A68" s="2">
        <v>67</v>
      </c>
      <c r="B68" s="79">
        <v>67</v>
      </c>
      <c r="C68" s="82" t="s">
        <v>3955</v>
      </c>
      <c r="D68" s="1" t="s">
        <v>1206</v>
      </c>
      <c r="E68" s="80">
        <v>3581</v>
      </c>
      <c r="F68" s="93">
        <v>0</v>
      </c>
      <c r="G68" s="7">
        <f t="shared" si="2"/>
        <v>3581</v>
      </c>
    </row>
    <row r="69" spans="1:7" ht="12.75" customHeight="1" x14ac:dyDescent="0.2">
      <c r="A69" s="2">
        <v>68</v>
      </c>
      <c r="B69" s="79">
        <v>68</v>
      </c>
      <c r="C69" s="82" t="s">
        <v>3955</v>
      </c>
      <c r="D69" s="1" t="s">
        <v>1566</v>
      </c>
      <c r="E69" s="80">
        <v>3540</v>
      </c>
      <c r="F69" s="12">
        <v>28</v>
      </c>
      <c r="G69" s="7">
        <f t="shared" si="2"/>
        <v>3568</v>
      </c>
    </row>
    <row r="70" spans="1:7" ht="12.75" customHeight="1" x14ac:dyDescent="0.2">
      <c r="A70" s="2">
        <v>69</v>
      </c>
      <c r="B70" s="79">
        <v>69</v>
      </c>
      <c r="C70" s="82" t="s">
        <v>3955</v>
      </c>
      <c r="D70" s="1" t="s">
        <v>149</v>
      </c>
      <c r="E70" s="80">
        <v>3540</v>
      </c>
      <c r="F70" s="93">
        <v>0</v>
      </c>
      <c r="G70" s="7">
        <f t="shared" si="2"/>
        <v>3540</v>
      </c>
    </row>
    <row r="71" spans="1:7" ht="12.75" customHeight="1" x14ac:dyDescent="0.2">
      <c r="A71" s="2">
        <v>70</v>
      </c>
      <c r="B71" s="79">
        <v>70</v>
      </c>
      <c r="C71" s="82" t="s">
        <v>3955</v>
      </c>
      <c r="D71" s="1" t="s">
        <v>1897</v>
      </c>
      <c r="E71" s="80">
        <v>3525</v>
      </c>
      <c r="F71" s="93">
        <v>0</v>
      </c>
      <c r="G71" s="7">
        <f t="shared" si="2"/>
        <v>3525</v>
      </c>
    </row>
    <row r="72" spans="1:7" ht="12.75" customHeight="1" x14ac:dyDescent="0.2">
      <c r="A72" s="2">
        <v>71</v>
      </c>
      <c r="B72" s="79">
        <v>71</v>
      </c>
      <c r="C72" s="82" t="s">
        <v>3955</v>
      </c>
      <c r="D72" s="1" t="s">
        <v>153</v>
      </c>
      <c r="E72" s="80">
        <v>3517</v>
      </c>
      <c r="F72" s="93">
        <v>0</v>
      </c>
      <c r="G72" s="7">
        <f t="shared" si="2"/>
        <v>3517</v>
      </c>
    </row>
    <row r="73" spans="1:7" ht="12.75" customHeight="1" x14ac:dyDescent="0.2">
      <c r="A73" s="2">
        <v>72</v>
      </c>
      <c r="B73" s="79">
        <v>72</v>
      </c>
      <c r="C73" s="82" t="s">
        <v>3955</v>
      </c>
      <c r="D73" s="1" t="s">
        <v>1534</v>
      </c>
      <c r="E73" s="80">
        <v>3481</v>
      </c>
      <c r="F73" s="93">
        <v>0</v>
      </c>
      <c r="G73" s="7">
        <f t="shared" si="2"/>
        <v>3481</v>
      </c>
    </row>
    <row r="74" spans="1:7" ht="12.75" customHeight="1" x14ac:dyDescent="0.2">
      <c r="A74" s="2">
        <v>73</v>
      </c>
      <c r="B74" s="79">
        <v>73</v>
      </c>
      <c r="C74" s="82" t="s">
        <v>3955</v>
      </c>
      <c r="D74" s="1" t="s">
        <v>3893</v>
      </c>
      <c r="E74" s="80">
        <v>3429</v>
      </c>
      <c r="F74" s="12">
        <v>51</v>
      </c>
      <c r="G74" s="7">
        <f t="shared" si="2"/>
        <v>3480</v>
      </c>
    </row>
    <row r="75" spans="1:7" ht="12.75" customHeight="1" x14ac:dyDescent="0.2">
      <c r="A75" s="2">
        <v>74</v>
      </c>
      <c r="B75" s="79">
        <v>79</v>
      </c>
      <c r="C75" s="7" t="s">
        <v>3956</v>
      </c>
      <c r="D75" s="1" t="s">
        <v>3848</v>
      </c>
      <c r="E75" s="80">
        <v>3365</v>
      </c>
      <c r="F75" s="12">
        <v>105</v>
      </c>
      <c r="G75" s="7">
        <f t="shared" si="2"/>
        <v>3470</v>
      </c>
    </row>
    <row r="76" spans="1:7" ht="12.75" customHeight="1" x14ac:dyDescent="0.2">
      <c r="A76" s="2">
        <v>75</v>
      </c>
      <c r="B76" s="79">
        <v>74</v>
      </c>
      <c r="C76" s="83" t="s">
        <v>3957</v>
      </c>
      <c r="D76" s="1" t="s">
        <v>1606</v>
      </c>
      <c r="E76" s="80">
        <v>3429</v>
      </c>
      <c r="F76" s="93">
        <v>0</v>
      </c>
      <c r="G76" s="7">
        <f t="shared" si="2"/>
        <v>3429</v>
      </c>
    </row>
    <row r="77" spans="1:7" ht="12.75" customHeight="1" x14ac:dyDescent="0.2">
      <c r="A77" s="2">
        <v>76</v>
      </c>
      <c r="B77" s="79">
        <v>75</v>
      </c>
      <c r="C77" s="83" t="s">
        <v>3957</v>
      </c>
      <c r="D77" s="1" t="s">
        <v>2214</v>
      </c>
      <c r="E77" s="80">
        <v>3413</v>
      </c>
      <c r="F77" s="93">
        <v>0</v>
      </c>
      <c r="G77" s="7">
        <f t="shared" si="2"/>
        <v>3413</v>
      </c>
    </row>
    <row r="78" spans="1:7" ht="12.75" customHeight="1" x14ac:dyDescent="0.2">
      <c r="A78" s="2">
        <v>77</v>
      </c>
      <c r="B78" s="79">
        <v>76</v>
      </c>
      <c r="C78" s="83" t="s">
        <v>3957</v>
      </c>
      <c r="D78" s="1" t="s">
        <v>497</v>
      </c>
      <c r="E78" s="80">
        <v>3389</v>
      </c>
      <c r="F78" s="93">
        <v>0</v>
      </c>
      <c r="G78" s="7">
        <f t="shared" si="2"/>
        <v>3389</v>
      </c>
    </row>
    <row r="79" spans="1:7" ht="12.75" customHeight="1" x14ac:dyDescent="0.2">
      <c r="A79" s="2">
        <v>78</v>
      </c>
      <c r="B79" s="79">
        <v>77</v>
      </c>
      <c r="C79" s="83" t="s">
        <v>3957</v>
      </c>
      <c r="D79" s="1" t="s">
        <v>1585</v>
      </c>
      <c r="E79" s="80">
        <v>3387</v>
      </c>
      <c r="F79" s="93">
        <v>0</v>
      </c>
      <c r="G79" s="7">
        <f t="shared" si="2"/>
        <v>3387</v>
      </c>
    </row>
    <row r="80" spans="1:7" ht="12.75" customHeight="1" x14ac:dyDescent="0.2">
      <c r="A80" s="2">
        <v>79</v>
      </c>
      <c r="B80" s="79">
        <v>78</v>
      </c>
      <c r="C80" s="83" t="s">
        <v>3957</v>
      </c>
      <c r="D80" s="1" t="s">
        <v>456</v>
      </c>
      <c r="E80" s="80">
        <v>3376</v>
      </c>
      <c r="F80" s="93">
        <v>0</v>
      </c>
      <c r="G80" s="7">
        <f t="shared" si="2"/>
        <v>3376</v>
      </c>
    </row>
    <row r="81" spans="1:8" ht="12.75" customHeight="1" x14ac:dyDescent="0.2">
      <c r="A81" s="2">
        <v>80</v>
      </c>
      <c r="B81" s="79">
        <v>80</v>
      </c>
      <c r="C81" s="83" t="s">
        <v>3957</v>
      </c>
      <c r="D81" s="1" t="s">
        <v>1512</v>
      </c>
      <c r="E81" s="80">
        <v>3354</v>
      </c>
      <c r="F81" s="93">
        <v>0</v>
      </c>
      <c r="G81" s="7">
        <f t="shared" si="2"/>
        <v>3354</v>
      </c>
    </row>
    <row r="82" spans="1:8" ht="12.75" customHeight="1" x14ac:dyDescent="0.2">
      <c r="A82" s="2">
        <v>81</v>
      </c>
      <c r="B82" s="79">
        <v>81</v>
      </c>
      <c r="C82" s="82" t="s">
        <v>3955</v>
      </c>
      <c r="D82" s="1" t="s">
        <v>2154</v>
      </c>
      <c r="E82" s="80">
        <v>3313</v>
      </c>
      <c r="F82" s="93">
        <v>0</v>
      </c>
      <c r="G82" s="7">
        <f t="shared" si="2"/>
        <v>3313</v>
      </c>
    </row>
    <row r="83" spans="1:8" ht="12.75" customHeight="1" x14ac:dyDescent="0.2">
      <c r="A83" s="2">
        <v>82</v>
      </c>
      <c r="B83" s="79">
        <v>86</v>
      </c>
      <c r="C83" s="7" t="s">
        <v>3956</v>
      </c>
      <c r="D83" s="1" t="s">
        <v>3867</v>
      </c>
      <c r="E83" s="80">
        <v>3195</v>
      </c>
      <c r="F83" s="12">
        <v>111</v>
      </c>
      <c r="G83" s="7">
        <f t="shared" si="2"/>
        <v>3306</v>
      </c>
    </row>
    <row r="84" spans="1:8" ht="12.75" customHeight="1" x14ac:dyDescent="0.2">
      <c r="A84" s="2">
        <v>83</v>
      </c>
      <c r="B84" s="79">
        <v>82</v>
      </c>
      <c r="C84" s="83" t="s">
        <v>3957</v>
      </c>
      <c r="D84" s="1" t="s">
        <v>1892</v>
      </c>
      <c r="E84" s="80">
        <v>3291</v>
      </c>
      <c r="F84" s="93">
        <v>0</v>
      </c>
      <c r="G84" s="7">
        <f t="shared" si="2"/>
        <v>3291</v>
      </c>
    </row>
    <row r="85" spans="1:8" ht="12.75" customHeight="1" x14ac:dyDescent="0.2">
      <c r="A85" s="2">
        <v>84</v>
      </c>
      <c r="B85" s="79">
        <v>83</v>
      </c>
      <c r="C85" s="83" t="s">
        <v>3957</v>
      </c>
      <c r="D85" s="1" t="s">
        <v>2503</v>
      </c>
      <c r="E85" s="80">
        <v>3238</v>
      </c>
      <c r="F85" s="93">
        <v>0</v>
      </c>
      <c r="G85" s="7">
        <f t="shared" si="2"/>
        <v>3238</v>
      </c>
    </row>
    <row r="86" spans="1:8" ht="12.75" customHeight="1" x14ac:dyDescent="0.2">
      <c r="A86" s="2">
        <v>85</v>
      </c>
      <c r="B86" s="79">
        <v>84</v>
      </c>
      <c r="C86" s="83" t="s">
        <v>3957</v>
      </c>
      <c r="D86" s="1" t="s">
        <v>1317</v>
      </c>
      <c r="E86" s="80">
        <v>3230</v>
      </c>
      <c r="F86" s="93">
        <v>0</v>
      </c>
      <c r="G86" s="7">
        <f t="shared" si="2"/>
        <v>3230</v>
      </c>
      <c r="H86" s="20"/>
    </row>
    <row r="87" spans="1:8" ht="12.75" customHeight="1" x14ac:dyDescent="0.2">
      <c r="A87" s="2">
        <v>86</v>
      </c>
      <c r="B87" s="79">
        <v>85</v>
      </c>
      <c r="C87" s="83" t="s">
        <v>3957</v>
      </c>
      <c r="D87" s="1" t="s">
        <v>1866</v>
      </c>
      <c r="E87" s="80">
        <v>3225</v>
      </c>
      <c r="F87" s="93">
        <v>0</v>
      </c>
      <c r="G87" s="7">
        <f t="shared" si="2"/>
        <v>3225</v>
      </c>
    </row>
    <row r="88" spans="1:8" ht="12.75" customHeight="1" x14ac:dyDescent="0.2">
      <c r="A88" s="2">
        <v>87</v>
      </c>
      <c r="B88" s="79">
        <v>87</v>
      </c>
      <c r="C88" s="82" t="s">
        <v>3955</v>
      </c>
      <c r="D88" s="1" t="s">
        <v>1182</v>
      </c>
      <c r="E88" s="80">
        <v>3151</v>
      </c>
      <c r="F88" s="93">
        <v>0</v>
      </c>
      <c r="G88" s="7">
        <f t="shared" si="2"/>
        <v>3151</v>
      </c>
    </row>
    <row r="89" spans="1:8" ht="12.75" customHeight="1" x14ac:dyDescent="0.2">
      <c r="A89" s="2">
        <v>88</v>
      </c>
      <c r="B89" s="79">
        <v>88</v>
      </c>
      <c r="C89" s="82" t="s">
        <v>3955</v>
      </c>
      <c r="D89" s="1" t="s">
        <v>1725</v>
      </c>
      <c r="E89" s="80">
        <v>3126</v>
      </c>
      <c r="F89" s="93">
        <v>0</v>
      </c>
      <c r="G89" s="7">
        <f t="shared" si="2"/>
        <v>3126</v>
      </c>
    </row>
    <row r="90" spans="1:8" ht="12.75" customHeight="1" x14ac:dyDescent="0.2">
      <c r="A90" s="2">
        <v>89</v>
      </c>
      <c r="B90" s="79">
        <v>89</v>
      </c>
      <c r="C90" s="82" t="s">
        <v>3955</v>
      </c>
      <c r="D90" s="1" t="s">
        <v>612</v>
      </c>
      <c r="E90" s="80">
        <v>3096</v>
      </c>
      <c r="F90" s="93">
        <v>0</v>
      </c>
      <c r="G90" s="7">
        <f t="shared" si="2"/>
        <v>3096</v>
      </c>
    </row>
    <row r="91" spans="1:8" ht="12.75" customHeight="1" x14ac:dyDescent="0.2">
      <c r="A91" s="2">
        <v>90</v>
      </c>
      <c r="B91" s="79">
        <v>90</v>
      </c>
      <c r="C91" s="82" t="s">
        <v>3955</v>
      </c>
      <c r="D91" s="1" t="s">
        <v>3949</v>
      </c>
      <c r="E91" s="80">
        <v>3075</v>
      </c>
      <c r="F91" s="93">
        <v>0</v>
      </c>
      <c r="G91" s="7">
        <f t="shared" si="2"/>
        <v>3075</v>
      </c>
    </row>
    <row r="92" spans="1:8" ht="12.75" customHeight="1" x14ac:dyDescent="0.2">
      <c r="A92" s="2">
        <v>91</v>
      </c>
      <c r="B92" s="79">
        <v>91</v>
      </c>
      <c r="C92" s="82" t="s">
        <v>3955</v>
      </c>
      <c r="D92" s="1" t="s">
        <v>544</v>
      </c>
      <c r="E92" s="80">
        <v>3066</v>
      </c>
      <c r="F92" s="93">
        <v>0</v>
      </c>
      <c r="G92" s="7">
        <f t="shared" si="2"/>
        <v>3066</v>
      </c>
    </row>
    <row r="93" spans="1:8" ht="12.75" customHeight="1" x14ac:dyDescent="0.2">
      <c r="A93" s="2">
        <v>92</v>
      </c>
      <c r="B93" s="79">
        <v>92</v>
      </c>
      <c r="C93" s="82" t="s">
        <v>3955</v>
      </c>
      <c r="D93" s="1" t="s">
        <v>1038</v>
      </c>
      <c r="E93" s="80">
        <v>3025</v>
      </c>
      <c r="F93" s="93">
        <v>0</v>
      </c>
      <c r="G93" s="7">
        <f t="shared" si="2"/>
        <v>3025</v>
      </c>
    </row>
    <row r="94" spans="1:8" ht="12.75" customHeight="1" x14ac:dyDescent="0.2">
      <c r="A94" s="2">
        <v>93</v>
      </c>
      <c r="B94" s="79">
        <v>93</v>
      </c>
      <c r="C94" s="82" t="s">
        <v>3955</v>
      </c>
      <c r="D94" s="1" t="s">
        <v>462</v>
      </c>
      <c r="E94" s="80">
        <v>3016</v>
      </c>
      <c r="F94" s="93">
        <v>0</v>
      </c>
      <c r="G94" s="7">
        <f t="shared" si="2"/>
        <v>3016</v>
      </c>
    </row>
    <row r="95" spans="1:8" ht="12.75" customHeight="1" x14ac:dyDescent="0.2">
      <c r="A95" s="2">
        <v>94</v>
      </c>
      <c r="B95" s="79">
        <v>99</v>
      </c>
      <c r="C95" s="7" t="s">
        <v>3956</v>
      </c>
      <c r="D95" s="1" t="s">
        <v>1210</v>
      </c>
      <c r="E95" s="80">
        <v>2890</v>
      </c>
      <c r="F95" s="12">
        <v>125</v>
      </c>
      <c r="G95" s="7">
        <f t="shared" si="2"/>
        <v>3015</v>
      </c>
    </row>
    <row r="96" spans="1:8" ht="12.75" customHeight="1" x14ac:dyDescent="0.2">
      <c r="A96" s="2">
        <v>95</v>
      </c>
      <c r="B96" s="79">
        <v>95</v>
      </c>
      <c r="C96" s="82" t="s">
        <v>3955</v>
      </c>
      <c r="D96" s="1" t="s">
        <v>1211</v>
      </c>
      <c r="E96" s="80">
        <v>2997</v>
      </c>
      <c r="F96" s="12">
        <v>17</v>
      </c>
      <c r="G96" s="7">
        <f t="shared" si="2"/>
        <v>3014</v>
      </c>
    </row>
    <row r="97" spans="1:7" ht="12.75" customHeight="1" x14ac:dyDescent="0.2">
      <c r="A97" s="2">
        <v>96</v>
      </c>
      <c r="B97" s="79">
        <v>94</v>
      </c>
      <c r="C97" s="83" t="s">
        <v>3957</v>
      </c>
      <c r="D97" s="1" t="s">
        <v>1430</v>
      </c>
      <c r="E97" s="80">
        <v>3004</v>
      </c>
      <c r="F97" s="93">
        <v>0</v>
      </c>
      <c r="G97" s="7">
        <f t="shared" si="2"/>
        <v>3004</v>
      </c>
    </row>
    <row r="98" spans="1:7" ht="12.75" customHeight="1" x14ac:dyDescent="0.2">
      <c r="A98" s="2">
        <v>97</v>
      </c>
      <c r="B98" s="79">
        <v>96</v>
      </c>
      <c r="C98" s="83" t="s">
        <v>3957</v>
      </c>
      <c r="D98" s="1" t="s">
        <v>1506</v>
      </c>
      <c r="E98" s="80">
        <v>2963</v>
      </c>
      <c r="F98" s="93">
        <v>0</v>
      </c>
      <c r="G98" s="7">
        <f t="shared" ref="G98:G129" si="3">E98+F98</f>
        <v>2963</v>
      </c>
    </row>
    <row r="99" spans="1:7" ht="12.75" customHeight="1" x14ac:dyDescent="0.2">
      <c r="A99" s="2">
        <v>98</v>
      </c>
      <c r="B99" s="79">
        <v>97</v>
      </c>
      <c r="C99" s="83" t="s">
        <v>3957</v>
      </c>
      <c r="D99" s="1" t="s">
        <v>1205</v>
      </c>
      <c r="E99" s="80">
        <v>2937</v>
      </c>
      <c r="F99" s="93">
        <v>0</v>
      </c>
      <c r="G99" s="7">
        <f t="shared" si="3"/>
        <v>2937</v>
      </c>
    </row>
    <row r="100" spans="1:7" ht="12.75" customHeight="1" x14ac:dyDescent="0.2">
      <c r="A100" s="2">
        <v>99</v>
      </c>
      <c r="B100" s="79">
        <v>98</v>
      </c>
      <c r="C100" s="83" t="s">
        <v>3957</v>
      </c>
      <c r="D100" s="1" t="s">
        <v>216</v>
      </c>
      <c r="E100" s="80">
        <v>2902</v>
      </c>
      <c r="F100" s="93">
        <v>0</v>
      </c>
      <c r="G100" s="7">
        <f t="shared" si="3"/>
        <v>2902</v>
      </c>
    </row>
    <row r="101" spans="1:7" ht="12.75" customHeight="1" x14ac:dyDescent="0.2">
      <c r="A101" s="2">
        <v>100</v>
      </c>
      <c r="B101" s="79">
        <v>100</v>
      </c>
      <c r="C101" s="82" t="s">
        <v>3955</v>
      </c>
      <c r="D101" s="1" t="s">
        <v>143</v>
      </c>
      <c r="E101" s="80">
        <v>2886</v>
      </c>
      <c r="F101" s="93">
        <v>0</v>
      </c>
      <c r="G101" s="7">
        <f t="shared" si="3"/>
        <v>2886</v>
      </c>
    </row>
    <row r="102" spans="1:7" ht="12.75" customHeight="1" x14ac:dyDescent="0.2">
      <c r="A102" s="2">
        <v>101</v>
      </c>
      <c r="B102" s="79">
        <v>110</v>
      </c>
      <c r="C102" s="7" t="s">
        <v>3956</v>
      </c>
      <c r="D102" s="23" t="s">
        <v>1203</v>
      </c>
      <c r="E102" s="80">
        <v>2745</v>
      </c>
      <c r="F102" s="12">
        <v>112</v>
      </c>
      <c r="G102" s="7">
        <f t="shared" si="3"/>
        <v>2857</v>
      </c>
    </row>
    <row r="103" spans="1:7" ht="12.75" customHeight="1" x14ac:dyDescent="0.2">
      <c r="A103" s="2">
        <v>102</v>
      </c>
      <c r="B103" s="79">
        <v>101</v>
      </c>
      <c r="C103" s="83" t="s">
        <v>3957</v>
      </c>
      <c r="D103" s="1" t="s">
        <v>824</v>
      </c>
      <c r="E103" s="80">
        <v>2855</v>
      </c>
      <c r="F103" s="93">
        <v>0</v>
      </c>
      <c r="G103" s="7">
        <f t="shared" si="3"/>
        <v>2855</v>
      </c>
    </row>
    <row r="104" spans="1:7" ht="12.75" customHeight="1" x14ac:dyDescent="0.2">
      <c r="A104" s="2">
        <v>103</v>
      </c>
      <c r="B104" s="79">
        <v>102</v>
      </c>
      <c r="C104" s="83" t="s">
        <v>3957</v>
      </c>
      <c r="D104" s="1" t="s">
        <v>2570</v>
      </c>
      <c r="E104" s="80">
        <v>2842</v>
      </c>
      <c r="F104" s="93">
        <v>0</v>
      </c>
      <c r="G104" s="7">
        <f t="shared" si="3"/>
        <v>2842</v>
      </c>
    </row>
    <row r="105" spans="1:7" ht="12.75" customHeight="1" x14ac:dyDescent="0.2">
      <c r="A105" s="2">
        <v>104</v>
      </c>
      <c r="B105" s="79">
        <v>103</v>
      </c>
      <c r="C105" s="83" t="s">
        <v>3957</v>
      </c>
      <c r="D105" s="1" t="s">
        <v>3952</v>
      </c>
      <c r="E105" s="80">
        <v>2810</v>
      </c>
      <c r="F105" s="93">
        <v>0</v>
      </c>
      <c r="G105" s="7">
        <f t="shared" si="3"/>
        <v>2810</v>
      </c>
    </row>
    <row r="106" spans="1:7" ht="12.75" customHeight="1" x14ac:dyDescent="0.2">
      <c r="A106" s="2">
        <v>105</v>
      </c>
      <c r="B106" s="79">
        <v>104</v>
      </c>
      <c r="C106" s="83" t="s">
        <v>3957</v>
      </c>
      <c r="D106" s="1" t="s">
        <v>2428</v>
      </c>
      <c r="E106" s="80">
        <v>2803</v>
      </c>
      <c r="F106" s="93">
        <v>0</v>
      </c>
      <c r="G106" s="7">
        <f t="shared" si="3"/>
        <v>2803</v>
      </c>
    </row>
    <row r="107" spans="1:7" ht="12.75" customHeight="1" x14ac:dyDescent="0.2">
      <c r="A107" s="2">
        <v>106</v>
      </c>
      <c r="B107" s="79">
        <v>105</v>
      </c>
      <c r="C107" s="83" t="s">
        <v>3957</v>
      </c>
      <c r="D107" s="1" t="s">
        <v>513</v>
      </c>
      <c r="E107" s="80">
        <v>2799</v>
      </c>
      <c r="F107" s="93">
        <v>0</v>
      </c>
      <c r="G107" s="7">
        <f t="shared" si="3"/>
        <v>2799</v>
      </c>
    </row>
    <row r="108" spans="1:7" ht="12.75" customHeight="1" x14ac:dyDescent="0.2">
      <c r="A108" s="2">
        <v>107</v>
      </c>
      <c r="B108" s="79">
        <v>106</v>
      </c>
      <c r="C108" s="83" t="s">
        <v>3957</v>
      </c>
      <c r="D108" s="1" t="s">
        <v>642</v>
      </c>
      <c r="E108" s="80">
        <v>2771</v>
      </c>
      <c r="F108" s="93">
        <v>0</v>
      </c>
      <c r="G108" s="7">
        <f t="shared" si="3"/>
        <v>2771</v>
      </c>
    </row>
    <row r="109" spans="1:7" ht="12.75" customHeight="1" x14ac:dyDescent="0.2">
      <c r="A109" s="2">
        <v>108</v>
      </c>
      <c r="B109" s="79">
        <v>107</v>
      </c>
      <c r="C109" s="83" t="s">
        <v>3957</v>
      </c>
      <c r="D109" s="1" t="s">
        <v>1632</v>
      </c>
      <c r="E109" s="80">
        <v>2769</v>
      </c>
      <c r="F109" s="93">
        <v>0</v>
      </c>
      <c r="G109" s="7">
        <f t="shared" si="3"/>
        <v>2769</v>
      </c>
    </row>
    <row r="110" spans="1:7" ht="12.75" customHeight="1" x14ac:dyDescent="0.2">
      <c r="A110" s="2">
        <v>109</v>
      </c>
      <c r="B110" s="79">
        <v>108</v>
      </c>
      <c r="C110" s="83" t="s">
        <v>3957</v>
      </c>
      <c r="D110" s="1" t="s">
        <v>1113</v>
      </c>
      <c r="E110" s="80">
        <v>2762</v>
      </c>
      <c r="F110" s="93">
        <v>0</v>
      </c>
      <c r="G110" s="7">
        <f t="shared" si="3"/>
        <v>2762</v>
      </c>
    </row>
    <row r="111" spans="1:7" ht="12.75" customHeight="1" x14ac:dyDescent="0.2">
      <c r="A111" s="2">
        <v>110</v>
      </c>
      <c r="B111" s="79">
        <v>115</v>
      </c>
      <c r="C111" s="7" t="s">
        <v>3956</v>
      </c>
      <c r="D111" s="1" t="s">
        <v>92</v>
      </c>
      <c r="E111" s="80">
        <v>2684</v>
      </c>
      <c r="F111" s="12">
        <v>73</v>
      </c>
      <c r="G111" s="7">
        <f t="shared" si="3"/>
        <v>2757</v>
      </c>
    </row>
    <row r="112" spans="1:7" ht="12.75" customHeight="1" x14ac:dyDescent="0.2">
      <c r="A112" s="2">
        <v>111</v>
      </c>
      <c r="B112" s="79">
        <v>109</v>
      </c>
      <c r="C112" s="83" t="s">
        <v>3957</v>
      </c>
      <c r="D112" s="1" t="s">
        <v>1586</v>
      </c>
      <c r="E112" s="80">
        <v>2755</v>
      </c>
      <c r="F112" s="93">
        <v>0</v>
      </c>
      <c r="G112" s="7">
        <f t="shared" si="3"/>
        <v>2755</v>
      </c>
    </row>
    <row r="113" spans="1:8" ht="12.75" customHeight="1" x14ac:dyDescent="0.2">
      <c r="A113" s="2">
        <v>112</v>
      </c>
      <c r="B113" s="79">
        <v>120</v>
      </c>
      <c r="C113" s="7" t="s">
        <v>3956</v>
      </c>
      <c r="D113" s="1" t="s">
        <v>2641</v>
      </c>
      <c r="E113" s="80">
        <v>2646</v>
      </c>
      <c r="F113" s="12">
        <v>99</v>
      </c>
      <c r="G113" s="7">
        <f t="shared" si="3"/>
        <v>2745</v>
      </c>
    </row>
    <row r="114" spans="1:8" ht="12.75" customHeight="1" x14ac:dyDescent="0.2">
      <c r="A114" s="2">
        <v>113</v>
      </c>
      <c r="B114" s="79">
        <v>111</v>
      </c>
      <c r="C114" s="83" t="s">
        <v>3957</v>
      </c>
      <c r="D114" s="1" t="s">
        <v>463</v>
      </c>
      <c r="E114" s="80">
        <v>2729</v>
      </c>
      <c r="F114" s="93">
        <v>0</v>
      </c>
      <c r="G114" s="7">
        <f t="shared" si="3"/>
        <v>2729</v>
      </c>
    </row>
    <row r="115" spans="1:8" ht="12.75" customHeight="1" x14ac:dyDescent="0.2">
      <c r="A115" s="2">
        <v>114</v>
      </c>
      <c r="B115" s="79">
        <v>113</v>
      </c>
      <c r="C115" s="83" t="s">
        <v>3957</v>
      </c>
      <c r="D115" s="1" t="s">
        <v>3872</v>
      </c>
      <c r="E115" s="80">
        <v>2691</v>
      </c>
      <c r="F115" s="12">
        <v>3</v>
      </c>
      <c r="G115" s="7">
        <f t="shared" si="3"/>
        <v>2694</v>
      </c>
    </row>
    <row r="116" spans="1:8" ht="12.75" customHeight="1" x14ac:dyDescent="0.2">
      <c r="A116" s="2">
        <v>115</v>
      </c>
      <c r="B116" s="79">
        <v>112</v>
      </c>
      <c r="C116" s="83" t="s">
        <v>3957</v>
      </c>
      <c r="D116" s="1" t="s">
        <v>543</v>
      </c>
      <c r="E116" s="80">
        <v>2692</v>
      </c>
      <c r="F116" s="93">
        <v>0</v>
      </c>
      <c r="G116" s="7">
        <f t="shared" si="3"/>
        <v>2692</v>
      </c>
    </row>
    <row r="117" spans="1:8" ht="12.75" customHeight="1" x14ac:dyDescent="0.2">
      <c r="A117" s="2">
        <v>116</v>
      </c>
      <c r="B117" s="79">
        <v>114</v>
      </c>
      <c r="C117" s="83" t="s">
        <v>3957</v>
      </c>
      <c r="D117" s="1" t="s">
        <v>537</v>
      </c>
      <c r="E117" s="80">
        <v>2691</v>
      </c>
      <c r="F117" s="93">
        <v>0</v>
      </c>
      <c r="G117" s="7">
        <f t="shared" si="3"/>
        <v>2691</v>
      </c>
    </row>
    <row r="118" spans="1:8" ht="12.75" customHeight="1" x14ac:dyDescent="0.2">
      <c r="A118" s="2">
        <v>117</v>
      </c>
      <c r="B118" s="79">
        <v>116</v>
      </c>
      <c r="C118" s="83" t="s">
        <v>3957</v>
      </c>
      <c r="D118" s="1" t="s">
        <v>644</v>
      </c>
      <c r="E118" s="80">
        <v>2678</v>
      </c>
      <c r="F118" s="93">
        <v>0</v>
      </c>
      <c r="G118" s="7">
        <f t="shared" si="3"/>
        <v>2678</v>
      </c>
    </row>
    <row r="119" spans="1:8" ht="12.75" customHeight="1" x14ac:dyDescent="0.2">
      <c r="A119" s="2">
        <v>118</v>
      </c>
      <c r="B119" s="79">
        <v>117</v>
      </c>
      <c r="C119" s="83" t="s">
        <v>3957</v>
      </c>
      <c r="D119" s="1" t="s">
        <v>1948</v>
      </c>
      <c r="E119" s="80">
        <v>2676</v>
      </c>
      <c r="F119" s="93">
        <v>0</v>
      </c>
      <c r="G119" s="7">
        <f t="shared" si="3"/>
        <v>2676</v>
      </c>
    </row>
    <row r="120" spans="1:8" ht="12.75" customHeight="1" x14ac:dyDescent="0.2">
      <c r="A120" s="2">
        <v>119</v>
      </c>
      <c r="B120" s="79">
        <v>118</v>
      </c>
      <c r="C120" s="83" t="s">
        <v>3957</v>
      </c>
      <c r="D120" s="1" t="s">
        <v>619</v>
      </c>
      <c r="E120" s="80">
        <v>2665</v>
      </c>
      <c r="F120" s="93">
        <v>0</v>
      </c>
      <c r="G120" s="7">
        <f t="shared" si="3"/>
        <v>2665</v>
      </c>
    </row>
    <row r="121" spans="1:8" ht="12.75" customHeight="1" x14ac:dyDescent="0.2">
      <c r="A121" s="2">
        <v>120</v>
      </c>
      <c r="B121" s="79">
        <v>119</v>
      </c>
      <c r="C121" s="83" t="s">
        <v>3957</v>
      </c>
      <c r="D121" s="23" t="s">
        <v>1639</v>
      </c>
      <c r="E121" s="80">
        <v>2657</v>
      </c>
      <c r="F121" s="93">
        <v>0</v>
      </c>
      <c r="G121" s="7">
        <f t="shared" si="3"/>
        <v>2657</v>
      </c>
    </row>
    <row r="122" spans="1:8" ht="12.75" customHeight="1" x14ac:dyDescent="0.2">
      <c r="A122" s="2">
        <v>121</v>
      </c>
      <c r="B122" s="79">
        <v>121</v>
      </c>
      <c r="C122" s="82" t="s">
        <v>3955</v>
      </c>
      <c r="D122" s="1" t="s">
        <v>1931</v>
      </c>
      <c r="E122" s="80">
        <v>2640</v>
      </c>
      <c r="F122" s="93">
        <v>0</v>
      </c>
      <c r="G122" s="7">
        <f t="shared" si="3"/>
        <v>2640</v>
      </c>
    </row>
    <row r="123" spans="1:8" ht="12.75" customHeight="1" x14ac:dyDescent="0.2">
      <c r="A123" s="2">
        <v>122</v>
      </c>
      <c r="B123" s="79">
        <v>122</v>
      </c>
      <c r="C123" s="82" t="s">
        <v>3955</v>
      </c>
      <c r="D123" s="1" t="s">
        <v>432</v>
      </c>
      <c r="E123" s="80">
        <v>2639</v>
      </c>
      <c r="F123" s="93">
        <v>0</v>
      </c>
      <c r="G123" s="7">
        <f t="shared" si="3"/>
        <v>2639</v>
      </c>
    </row>
    <row r="124" spans="1:8" ht="12.75" customHeight="1" x14ac:dyDescent="0.2">
      <c r="A124" s="2">
        <v>123</v>
      </c>
      <c r="B124" s="79">
        <v>123</v>
      </c>
      <c r="C124" s="82" t="s">
        <v>3955</v>
      </c>
      <c r="D124" s="1" t="s">
        <v>516</v>
      </c>
      <c r="E124" s="80">
        <v>2624</v>
      </c>
      <c r="F124" s="93">
        <v>0</v>
      </c>
      <c r="G124" s="7">
        <f t="shared" si="3"/>
        <v>2624</v>
      </c>
    </row>
    <row r="125" spans="1:8" ht="12.75" customHeight="1" x14ac:dyDescent="0.2">
      <c r="A125" s="2">
        <v>124</v>
      </c>
      <c r="B125" s="79">
        <v>124</v>
      </c>
      <c r="C125" s="82" t="s">
        <v>3955</v>
      </c>
      <c r="D125" s="1" t="s">
        <v>1295</v>
      </c>
      <c r="E125" s="80">
        <v>2619</v>
      </c>
      <c r="F125" s="93">
        <v>0</v>
      </c>
      <c r="G125" s="7">
        <f t="shared" si="3"/>
        <v>2619</v>
      </c>
    </row>
    <row r="126" spans="1:8" ht="12.75" customHeight="1" x14ac:dyDescent="0.2">
      <c r="A126" s="2">
        <v>125</v>
      </c>
      <c r="B126" s="79">
        <v>125</v>
      </c>
      <c r="C126" s="82" t="s">
        <v>3955</v>
      </c>
      <c r="D126" s="1" t="s">
        <v>465</v>
      </c>
      <c r="E126" s="80">
        <v>2611</v>
      </c>
      <c r="F126" s="93">
        <v>0</v>
      </c>
      <c r="G126" s="7">
        <f t="shared" si="3"/>
        <v>2611</v>
      </c>
    </row>
    <row r="127" spans="1:8" ht="12.75" customHeight="1" x14ac:dyDescent="0.2">
      <c r="A127" s="2">
        <v>126</v>
      </c>
      <c r="B127" s="79">
        <v>126</v>
      </c>
      <c r="C127" s="82" t="s">
        <v>3955</v>
      </c>
      <c r="D127" s="1" t="s">
        <v>603</v>
      </c>
      <c r="E127" s="80">
        <v>2610</v>
      </c>
      <c r="F127" s="93">
        <v>0</v>
      </c>
      <c r="G127" s="7">
        <f t="shared" si="3"/>
        <v>2610</v>
      </c>
    </row>
    <row r="128" spans="1:8" ht="12.75" customHeight="1" x14ac:dyDescent="0.2">
      <c r="A128" s="2">
        <v>127</v>
      </c>
      <c r="B128" s="79">
        <v>127</v>
      </c>
      <c r="C128" s="82" t="s">
        <v>3955</v>
      </c>
      <c r="D128" s="1" t="s">
        <v>882</v>
      </c>
      <c r="E128" s="80">
        <v>2602</v>
      </c>
      <c r="F128" s="93">
        <v>0</v>
      </c>
      <c r="G128" s="7">
        <f t="shared" si="3"/>
        <v>2602</v>
      </c>
      <c r="H128" s="20"/>
    </row>
    <row r="129" spans="1:8" ht="12.75" customHeight="1" x14ac:dyDescent="0.2">
      <c r="A129" s="2">
        <v>128</v>
      </c>
      <c r="B129" s="79">
        <v>138</v>
      </c>
      <c r="C129" s="7" t="s">
        <v>3956</v>
      </c>
      <c r="D129" s="1" t="s">
        <v>1101</v>
      </c>
      <c r="E129" s="80">
        <v>2507</v>
      </c>
      <c r="F129" s="12">
        <v>94</v>
      </c>
      <c r="G129" s="7">
        <f t="shared" si="3"/>
        <v>2601</v>
      </c>
    </row>
    <row r="130" spans="1:8" ht="12.75" customHeight="1" x14ac:dyDescent="0.2">
      <c r="A130" s="2">
        <v>129</v>
      </c>
      <c r="B130" s="79">
        <v>128</v>
      </c>
      <c r="C130" s="83" t="s">
        <v>3957</v>
      </c>
      <c r="D130" s="1" t="s">
        <v>1633</v>
      </c>
      <c r="E130" s="80">
        <v>2599</v>
      </c>
      <c r="F130" s="93">
        <v>0</v>
      </c>
      <c r="G130" s="7">
        <f t="shared" ref="G130:G161" si="4">E130+F130</f>
        <v>2599</v>
      </c>
    </row>
    <row r="131" spans="1:8" ht="12.75" customHeight="1" x14ac:dyDescent="0.2">
      <c r="A131" s="2">
        <v>130</v>
      </c>
      <c r="B131" s="79">
        <v>129</v>
      </c>
      <c r="C131" s="83" t="s">
        <v>3957</v>
      </c>
      <c r="D131" s="1" t="s">
        <v>3950</v>
      </c>
      <c r="E131" s="80">
        <v>2588</v>
      </c>
      <c r="F131" s="93">
        <v>0</v>
      </c>
      <c r="G131" s="7">
        <f t="shared" si="4"/>
        <v>2588</v>
      </c>
    </row>
    <row r="132" spans="1:8" ht="12.75" customHeight="1" x14ac:dyDescent="0.2">
      <c r="A132" s="2">
        <v>131</v>
      </c>
      <c r="B132" s="79">
        <v>130</v>
      </c>
      <c r="C132" s="83" t="s">
        <v>3957</v>
      </c>
      <c r="D132" s="1" t="s">
        <v>3397</v>
      </c>
      <c r="E132" s="80">
        <v>2564</v>
      </c>
      <c r="F132" s="93">
        <v>0</v>
      </c>
      <c r="G132" s="7">
        <f t="shared" si="4"/>
        <v>2564</v>
      </c>
    </row>
    <row r="133" spans="1:8" ht="12.75" customHeight="1" x14ac:dyDescent="0.2">
      <c r="A133" s="2">
        <v>132</v>
      </c>
      <c r="B133" s="79">
        <v>131</v>
      </c>
      <c r="C133" s="83" t="s">
        <v>3957</v>
      </c>
      <c r="D133" s="1" t="s">
        <v>1023</v>
      </c>
      <c r="E133" s="80">
        <v>2543</v>
      </c>
      <c r="F133" s="93">
        <v>0</v>
      </c>
      <c r="G133" s="7">
        <f t="shared" si="4"/>
        <v>2543</v>
      </c>
    </row>
    <row r="134" spans="1:8" ht="12.75" customHeight="1" x14ac:dyDescent="0.2">
      <c r="A134" s="2">
        <v>133</v>
      </c>
      <c r="B134" s="79">
        <v>132</v>
      </c>
      <c r="C134" s="83" t="s">
        <v>3957</v>
      </c>
      <c r="D134" s="1" t="s">
        <v>1581</v>
      </c>
      <c r="E134" s="80">
        <v>2541</v>
      </c>
      <c r="F134" s="93">
        <v>0</v>
      </c>
      <c r="G134" s="7">
        <f t="shared" si="4"/>
        <v>2541</v>
      </c>
    </row>
    <row r="135" spans="1:8" ht="12.75" customHeight="1" x14ac:dyDescent="0.2">
      <c r="A135" s="2">
        <v>134</v>
      </c>
      <c r="B135" s="79">
        <v>133</v>
      </c>
      <c r="C135" s="83" t="s">
        <v>3957</v>
      </c>
      <c r="D135" s="1" t="s">
        <v>1439</v>
      </c>
      <c r="E135" s="80">
        <v>2536</v>
      </c>
      <c r="F135" s="93">
        <v>0</v>
      </c>
      <c r="G135" s="7">
        <f t="shared" si="4"/>
        <v>2536</v>
      </c>
    </row>
    <row r="136" spans="1:8" ht="12.75" customHeight="1" x14ac:dyDescent="0.2">
      <c r="A136" s="2">
        <v>135</v>
      </c>
      <c r="B136" s="79">
        <v>134</v>
      </c>
      <c r="C136" s="83" t="s">
        <v>3957</v>
      </c>
      <c r="D136" s="1" t="s">
        <v>1598</v>
      </c>
      <c r="E136" s="80">
        <v>2536</v>
      </c>
      <c r="F136" s="93">
        <v>0</v>
      </c>
      <c r="G136" s="7">
        <f t="shared" si="4"/>
        <v>2536</v>
      </c>
    </row>
    <row r="137" spans="1:8" ht="12.75" customHeight="1" x14ac:dyDescent="0.2">
      <c r="A137" s="2">
        <v>136</v>
      </c>
      <c r="B137" s="79">
        <v>135</v>
      </c>
      <c r="C137" s="83" t="s">
        <v>3957</v>
      </c>
      <c r="D137" s="1" t="s">
        <v>3922</v>
      </c>
      <c r="E137" s="80">
        <v>2532</v>
      </c>
      <c r="F137" s="93">
        <v>0</v>
      </c>
      <c r="G137" s="7">
        <f t="shared" si="4"/>
        <v>2532</v>
      </c>
    </row>
    <row r="138" spans="1:8" ht="12.75" customHeight="1" x14ac:dyDescent="0.2">
      <c r="A138" s="2">
        <v>137</v>
      </c>
      <c r="B138" s="79">
        <v>136</v>
      </c>
      <c r="C138" s="83" t="s">
        <v>3957</v>
      </c>
      <c r="D138" s="1" t="s">
        <v>1617</v>
      </c>
      <c r="E138" s="80">
        <v>2529</v>
      </c>
      <c r="F138" s="93">
        <v>0</v>
      </c>
      <c r="G138" s="7">
        <f t="shared" si="4"/>
        <v>2529</v>
      </c>
    </row>
    <row r="139" spans="1:8" ht="12.75" customHeight="1" x14ac:dyDescent="0.2">
      <c r="A139" s="2">
        <v>138</v>
      </c>
      <c r="B139" s="79">
        <v>137</v>
      </c>
      <c r="C139" s="83" t="s">
        <v>3957</v>
      </c>
      <c r="D139" s="1" t="s">
        <v>2530</v>
      </c>
      <c r="E139" s="80">
        <v>2515</v>
      </c>
      <c r="F139" s="93">
        <v>0</v>
      </c>
      <c r="G139" s="7">
        <f t="shared" si="4"/>
        <v>2515</v>
      </c>
      <c r="H139" s="20"/>
    </row>
    <row r="140" spans="1:8" ht="12.75" customHeight="1" x14ac:dyDescent="0.2">
      <c r="A140" s="2">
        <v>139</v>
      </c>
      <c r="B140" s="79">
        <v>139</v>
      </c>
      <c r="C140" s="82" t="s">
        <v>3955</v>
      </c>
      <c r="D140" s="23" t="s">
        <v>2712</v>
      </c>
      <c r="E140" s="80">
        <v>2499</v>
      </c>
      <c r="F140" s="93">
        <v>0</v>
      </c>
      <c r="G140" s="7">
        <f t="shared" si="4"/>
        <v>2499</v>
      </c>
    </row>
    <row r="141" spans="1:8" ht="12.75" customHeight="1" x14ac:dyDescent="0.2">
      <c r="A141" s="2">
        <v>140</v>
      </c>
      <c r="B141" s="79">
        <v>140</v>
      </c>
      <c r="C141" s="82" t="s">
        <v>3955</v>
      </c>
      <c r="D141" s="1" t="s">
        <v>1367</v>
      </c>
      <c r="E141" s="80">
        <v>2493</v>
      </c>
      <c r="F141" s="93">
        <v>0</v>
      </c>
      <c r="G141" s="7">
        <f t="shared" si="4"/>
        <v>2493</v>
      </c>
    </row>
    <row r="142" spans="1:8" ht="12.75" customHeight="1" x14ac:dyDescent="0.2">
      <c r="A142" s="2">
        <v>141</v>
      </c>
      <c r="B142" s="79">
        <v>141</v>
      </c>
      <c r="C142" s="82" t="s">
        <v>3955</v>
      </c>
      <c r="D142" s="1" t="s">
        <v>461</v>
      </c>
      <c r="E142" s="80">
        <v>2487</v>
      </c>
      <c r="F142" s="93">
        <v>0</v>
      </c>
      <c r="G142" s="7">
        <f t="shared" si="4"/>
        <v>2487</v>
      </c>
    </row>
    <row r="143" spans="1:8" ht="12.75" customHeight="1" x14ac:dyDescent="0.2">
      <c r="A143" s="2">
        <v>142</v>
      </c>
      <c r="B143" s="79">
        <v>142</v>
      </c>
      <c r="C143" s="82" t="s">
        <v>3955</v>
      </c>
      <c r="D143" s="1" t="s">
        <v>1183</v>
      </c>
      <c r="E143" s="80">
        <v>2476</v>
      </c>
      <c r="F143" s="93">
        <v>0</v>
      </c>
      <c r="G143" s="7">
        <f t="shared" si="4"/>
        <v>2476</v>
      </c>
    </row>
    <row r="144" spans="1:8" ht="12.75" customHeight="1" x14ac:dyDescent="0.2">
      <c r="A144" s="2">
        <v>143</v>
      </c>
      <c r="B144" s="79">
        <v>143</v>
      </c>
      <c r="C144" s="82" t="s">
        <v>3955</v>
      </c>
      <c r="D144" s="1" t="s">
        <v>536</v>
      </c>
      <c r="E144" s="80">
        <v>2476</v>
      </c>
      <c r="F144" s="93">
        <v>0</v>
      </c>
      <c r="G144" s="7">
        <f t="shared" si="4"/>
        <v>2476</v>
      </c>
    </row>
    <row r="145" spans="1:7" ht="12.75" customHeight="1" x14ac:dyDescent="0.2">
      <c r="A145" s="2">
        <v>144</v>
      </c>
      <c r="B145" s="79">
        <v>144</v>
      </c>
      <c r="C145" s="82" t="s">
        <v>3955</v>
      </c>
      <c r="D145" s="23" t="s">
        <v>424</v>
      </c>
      <c r="E145" s="80">
        <v>2425</v>
      </c>
      <c r="F145" s="93">
        <v>0</v>
      </c>
      <c r="G145" s="7">
        <f t="shared" si="4"/>
        <v>2425</v>
      </c>
    </row>
    <row r="146" spans="1:7" ht="12.75" customHeight="1" x14ac:dyDescent="0.2">
      <c r="A146" s="2">
        <v>145</v>
      </c>
      <c r="B146" s="79">
        <v>149</v>
      </c>
      <c r="C146" s="7" t="s">
        <v>3956</v>
      </c>
      <c r="D146" s="23" t="s">
        <v>3990</v>
      </c>
      <c r="E146" s="80">
        <v>2344</v>
      </c>
      <c r="F146" s="12">
        <v>78</v>
      </c>
      <c r="G146" s="7">
        <f t="shared" si="4"/>
        <v>2422</v>
      </c>
    </row>
    <row r="147" spans="1:7" ht="12.75" customHeight="1" x14ac:dyDescent="0.2">
      <c r="A147" s="2">
        <v>146</v>
      </c>
      <c r="B147" s="79">
        <v>145</v>
      </c>
      <c r="C147" s="83" t="s">
        <v>3957</v>
      </c>
      <c r="D147" s="23" t="s">
        <v>1618</v>
      </c>
      <c r="E147" s="80">
        <v>2399</v>
      </c>
      <c r="F147" s="93">
        <v>0</v>
      </c>
      <c r="G147" s="7">
        <f t="shared" si="4"/>
        <v>2399</v>
      </c>
    </row>
    <row r="148" spans="1:7" ht="12.75" customHeight="1" x14ac:dyDescent="0.2">
      <c r="A148" s="2">
        <v>147</v>
      </c>
      <c r="B148" s="79">
        <v>146</v>
      </c>
      <c r="C148" s="83" t="s">
        <v>3957</v>
      </c>
      <c r="D148" s="1" t="s">
        <v>127</v>
      </c>
      <c r="E148" s="80">
        <v>2392</v>
      </c>
      <c r="F148" s="93">
        <v>0</v>
      </c>
      <c r="G148" s="7">
        <f t="shared" si="4"/>
        <v>2392</v>
      </c>
    </row>
    <row r="149" spans="1:7" ht="12.75" customHeight="1" x14ac:dyDescent="0.2">
      <c r="A149" s="2">
        <v>148</v>
      </c>
      <c r="B149" s="79">
        <v>154</v>
      </c>
      <c r="C149" s="7" t="s">
        <v>3956</v>
      </c>
      <c r="D149" s="23" t="s">
        <v>1850</v>
      </c>
      <c r="E149" s="80">
        <v>2279</v>
      </c>
      <c r="F149" s="12">
        <v>110</v>
      </c>
      <c r="G149" s="7">
        <f t="shared" si="4"/>
        <v>2389</v>
      </c>
    </row>
    <row r="150" spans="1:7" ht="12.75" customHeight="1" x14ac:dyDescent="0.2">
      <c r="A150" s="2">
        <v>149</v>
      </c>
      <c r="B150" s="79">
        <v>147</v>
      </c>
      <c r="C150" s="83" t="s">
        <v>3957</v>
      </c>
      <c r="D150" s="1" t="s">
        <v>1235</v>
      </c>
      <c r="E150" s="80">
        <v>2360</v>
      </c>
      <c r="F150" s="12">
        <v>14</v>
      </c>
      <c r="G150" s="7">
        <f t="shared" si="4"/>
        <v>2374</v>
      </c>
    </row>
    <row r="151" spans="1:7" ht="12.75" customHeight="1" x14ac:dyDescent="0.2">
      <c r="A151" s="2">
        <v>150</v>
      </c>
      <c r="B151" s="79">
        <v>148</v>
      </c>
      <c r="C151" s="83" t="s">
        <v>3957</v>
      </c>
      <c r="D151" s="1" t="s">
        <v>1538</v>
      </c>
      <c r="E151" s="80">
        <v>2350</v>
      </c>
      <c r="F151" s="93">
        <v>0</v>
      </c>
      <c r="G151" s="7">
        <f t="shared" si="4"/>
        <v>2350</v>
      </c>
    </row>
    <row r="152" spans="1:7" ht="12.75" customHeight="1" x14ac:dyDescent="0.2">
      <c r="A152" s="2">
        <v>151</v>
      </c>
      <c r="B152" s="79">
        <v>151</v>
      </c>
      <c r="C152" s="82" t="s">
        <v>3955</v>
      </c>
      <c r="D152" s="23" t="s">
        <v>4028</v>
      </c>
      <c r="E152" s="80">
        <v>2303</v>
      </c>
      <c r="F152" s="12">
        <v>24</v>
      </c>
      <c r="G152" s="7">
        <f t="shared" si="4"/>
        <v>2327</v>
      </c>
    </row>
    <row r="153" spans="1:7" ht="12.75" customHeight="1" x14ac:dyDescent="0.2">
      <c r="A153" s="2">
        <v>152</v>
      </c>
      <c r="B153" s="79">
        <v>152</v>
      </c>
      <c r="C153" s="82" t="s">
        <v>3955</v>
      </c>
      <c r="D153" s="1" t="s">
        <v>3890</v>
      </c>
      <c r="E153" s="80">
        <v>2287</v>
      </c>
      <c r="F153" s="12">
        <v>26</v>
      </c>
      <c r="G153" s="7">
        <f t="shared" si="4"/>
        <v>2313</v>
      </c>
    </row>
    <row r="154" spans="1:7" ht="12.75" customHeight="1" x14ac:dyDescent="0.2">
      <c r="A154" s="2">
        <v>153</v>
      </c>
      <c r="B154" s="79">
        <v>150</v>
      </c>
      <c r="C154" s="83" t="s">
        <v>3957</v>
      </c>
      <c r="D154" s="1" t="s">
        <v>2385</v>
      </c>
      <c r="E154" s="80">
        <v>2304</v>
      </c>
      <c r="F154" s="93">
        <v>0</v>
      </c>
      <c r="G154" s="7">
        <f t="shared" si="4"/>
        <v>2304</v>
      </c>
    </row>
    <row r="155" spans="1:7" ht="12.75" customHeight="1" x14ac:dyDescent="0.2">
      <c r="A155" s="2">
        <v>154</v>
      </c>
      <c r="B155" s="79">
        <v>153</v>
      </c>
      <c r="C155" s="83" t="s">
        <v>3957</v>
      </c>
      <c r="D155" s="1" t="s">
        <v>1971</v>
      </c>
      <c r="E155" s="80">
        <v>2287</v>
      </c>
      <c r="F155" s="93">
        <v>0</v>
      </c>
      <c r="G155" s="7">
        <f t="shared" si="4"/>
        <v>2287</v>
      </c>
    </row>
    <row r="156" spans="1:7" ht="12.75" customHeight="1" x14ac:dyDescent="0.2">
      <c r="A156" s="2">
        <v>155</v>
      </c>
      <c r="B156" s="79">
        <v>163</v>
      </c>
      <c r="C156" s="7" t="s">
        <v>3956</v>
      </c>
      <c r="D156" s="23" t="s">
        <v>1840</v>
      </c>
      <c r="E156" s="80">
        <v>2217</v>
      </c>
      <c r="F156" s="12">
        <v>60</v>
      </c>
      <c r="G156" s="7">
        <f t="shared" si="4"/>
        <v>2277</v>
      </c>
    </row>
    <row r="157" spans="1:7" ht="12.75" customHeight="1" x14ac:dyDescent="0.2">
      <c r="A157" s="2">
        <v>156</v>
      </c>
      <c r="B157" s="79">
        <v>155</v>
      </c>
      <c r="C157" s="83" t="s">
        <v>3957</v>
      </c>
      <c r="D157" s="1" t="s">
        <v>1580</v>
      </c>
      <c r="E157" s="80">
        <v>2273</v>
      </c>
      <c r="F157" s="93">
        <v>0</v>
      </c>
      <c r="G157" s="7">
        <f t="shared" si="4"/>
        <v>2273</v>
      </c>
    </row>
    <row r="158" spans="1:7" ht="12.75" customHeight="1" x14ac:dyDescent="0.2">
      <c r="A158" s="2">
        <v>157</v>
      </c>
      <c r="B158" s="79">
        <v>156</v>
      </c>
      <c r="C158" s="83" t="s">
        <v>3957</v>
      </c>
      <c r="D158" s="1" t="s">
        <v>109</v>
      </c>
      <c r="E158" s="80">
        <v>2271</v>
      </c>
      <c r="F158" s="93">
        <v>0</v>
      </c>
      <c r="G158" s="7">
        <f t="shared" si="4"/>
        <v>2271</v>
      </c>
    </row>
    <row r="159" spans="1:7" ht="12.75" customHeight="1" x14ac:dyDescent="0.2">
      <c r="A159" s="2">
        <v>158</v>
      </c>
      <c r="B159" s="79">
        <v>157</v>
      </c>
      <c r="C159" s="83" t="s">
        <v>3957</v>
      </c>
      <c r="D159" s="1" t="s">
        <v>2715</v>
      </c>
      <c r="E159" s="80">
        <v>2270</v>
      </c>
      <c r="F159" s="93">
        <v>0</v>
      </c>
      <c r="G159" s="7">
        <f t="shared" si="4"/>
        <v>2270</v>
      </c>
    </row>
    <row r="160" spans="1:7" ht="12.75" customHeight="1" x14ac:dyDescent="0.2">
      <c r="A160" s="2">
        <v>159</v>
      </c>
      <c r="B160" s="79">
        <v>159</v>
      </c>
      <c r="C160" s="82" t="s">
        <v>3955</v>
      </c>
      <c r="D160" s="23" t="s">
        <v>1449</v>
      </c>
      <c r="E160" s="80">
        <v>2252</v>
      </c>
      <c r="F160" s="12">
        <v>4</v>
      </c>
      <c r="G160" s="7">
        <f t="shared" si="4"/>
        <v>2256</v>
      </c>
    </row>
    <row r="161" spans="1:7" ht="12.75" customHeight="1" x14ac:dyDescent="0.2">
      <c r="A161" s="2">
        <v>160</v>
      </c>
      <c r="B161" s="79">
        <v>158</v>
      </c>
      <c r="C161" s="83" t="s">
        <v>3957</v>
      </c>
      <c r="D161" s="1" t="s">
        <v>1522</v>
      </c>
      <c r="E161" s="80">
        <v>2252</v>
      </c>
      <c r="F161" s="93">
        <v>0</v>
      </c>
      <c r="G161" s="7">
        <f t="shared" si="4"/>
        <v>2252</v>
      </c>
    </row>
    <row r="162" spans="1:7" ht="12.75" customHeight="1" x14ac:dyDescent="0.2">
      <c r="A162" s="2">
        <v>161</v>
      </c>
      <c r="B162" s="79">
        <v>160</v>
      </c>
      <c r="C162" s="83" t="s">
        <v>3957</v>
      </c>
      <c r="D162" s="1" t="s">
        <v>3853</v>
      </c>
      <c r="E162" s="80">
        <v>2235</v>
      </c>
      <c r="F162" s="12">
        <v>9</v>
      </c>
      <c r="G162" s="7">
        <f t="shared" ref="G162:G191" si="5">E162+F162</f>
        <v>2244</v>
      </c>
    </row>
    <row r="163" spans="1:7" ht="12.75" customHeight="1" x14ac:dyDescent="0.2">
      <c r="A163" s="2">
        <v>162</v>
      </c>
      <c r="B163" s="79">
        <v>175</v>
      </c>
      <c r="C163" s="7" t="s">
        <v>3956</v>
      </c>
      <c r="D163" s="23" t="s">
        <v>2257</v>
      </c>
      <c r="E163" s="80">
        <v>2142</v>
      </c>
      <c r="F163" s="12">
        <v>93</v>
      </c>
      <c r="G163" s="7">
        <f t="shared" si="5"/>
        <v>2235</v>
      </c>
    </row>
    <row r="164" spans="1:7" ht="12.75" customHeight="1" x14ac:dyDescent="0.2">
      <c r="A164" s="2">
        <v>163</v>
      </c>
      <c r="B164" s="79">
        <v>161</v>
      </c>
      <c r="C164" s="83" t="s">
        <v>3957</v>
      </c>
      <c r="D164" s="1" t="s">
        <v>3951</v>
      </c>
      <c r="E164" s="80">
        <v>2230</v>
      </c>
      <c r="F164" s="93">
        <v>0</v>
      </c>
      <c r="G164" s="7">
        <f t="shared" si="5"/>
        <v>2230</v>
      </c>
    </row>
    <row r="165" spans="1:7" ht="12.75" customHeight="1" x14ac:dyDescent="0.2">
      <c r="A165" s="2">
        <v>164</v>
      </c>
      <c r="B165" s="79">
        <v>162</v>
      </c>
      <c r="C165" s="83" t="s">
        <v>3957</v>
      </c>
      <c r="D165" s="1" t="s">
        <v>2434</v>
      </c>
      <c r="E165" s="80">
        <v>2224</v>
      </c>
      <c r="F165" s="93">
        <v>0</v>
      </c>
      <c r="G165" s="7">
        <f t="shared" si="5"/>
        <v>2224</v>
      </c>
    </row>
    <row r="166" spans="1:7" ht="12.75" customHeight="1" x14ac:dyDescent="0.2">
      <c r="A166" s="2">
        <v>165</v>
      </c>
      <c r="B166" s="79">
        <v>164</v>
      </c>
      <c r="C166" s="83" t="s">
        <v>3957</v>
      </c>
      <c r="D166" s="1" t="s">
        <v>1720</v>
      </c>
      <c r="E166" s="80">
        <v>2205</v>
      </c>
      <c r="F166" s="93">
        <v>0</v>
      </c>
      <c r="G166" s="7">
        <f t="shared" si="5"/>
        <v>2205</v>
      </c>
    </row>
    <row r="167" spans="1:7" ht="12.75" customHeight="1" x14ac:dyDescent="0.2">
      <c r="A167" s="2">
        <v>166</v>
      </c>
      <c r="B167" s="79">
        <v>165</v>
      </c>
      <c r="C167" s="83" t="s">
        <v>3957</v>
      </c>
      <c r="D167" s="1" t="s">
        <v>1572</v>
      </c>
      <c r="E167" s="80">
        <v>2203</v>
      </c>
      <c r="F167" s="93">
        <v>0</v>
      </c>
      <c r="G167" s="7">
        <f t="shared" si="5"/>
        <v>2203</v>
      </c>
    </row>
    <row r="168" spans="1:7" ht="12.75" customHeight="1" x14ac:dyDescent="0.2">
      <c r="A168" s="2">
        <v>167</v>
      </c>
      <c r="B168" s="79">
        <v>166</v>
      </c>
      <c r="C168" s="83" t="s">
        <v>3957</v>
      </c>
      <c r="D168" s="1" t="s">
        <v>1603</v>
      </c>
      <c r="E168" s="80">
        <v>2202</v>
      </c>
      <c r="F168" s="93">
        <v>0</v>
      </c>
      <c r="G168" s="7">
        <f t="shared" si="5"/>
        <v>2202</v>
      </c>
    </row>
    <row r="169" spans="1:7" ht="12.75" customHeight="1" x14ac:dyDescent="0.2">
      <c r="A169" s="2">
        <v>168</v>
      </c>
      <c r="B169" s="79">
        <v>167</v>
      </c>
      <c r="C169" s="83" t="s">
        <v>3957</v>
      </c>
      <c r="D169" s="1" t="s">
        <v>818</v>
      </c>
      <c r="E169" s="80">
        <v>2202</v>
      </c>
      <c r="F169" s="93">
        <v>0</v>
      </c>
      <c r="G169" s="7">
        <f t="shared" si="5"/>
        <v>2202</v>
      </c>
    </row>
    <row r="170" spans="1:7" ht="12.75" customHeight="1" x14ac:dyDescent="0.2">
      <c r="A170" s="2">
        <v>169</v>
      </c>
      <c r="B170" s="79">
        <v>168</v>
      </c>
      <c r="C170" s="83" t="s">
        <v>3957</v>
      </c>
      <c r="D170" s="1" t="s">
        <v>2134</v>
      </c>
      <c r="E170" s="80">
        <v>2197</v>
      </c>
      <c r="F170" s="93">
        <v>0</v>
      </c>
      <c r="G170" s="7">
        <f t="shared" si="5"/>
        <v>2197</v>
      </c>
    </row>
    <row r="171" spans="1:7" ht="12.75" customHeight="1" x14ac:dyDescent="0.2">
      <c r="A171" s="2">
        <v>170</v>
      </c>
      <c r="B171" s="79">
        <v>169</v>
      </c>
      <c r="C171" s="83" t="s">
        <v>3957</v>
      </c>
      <c r="D171" s="1" t="s">
        <v>1027</v>
      </c>
      <c r="E171" s="80">
        <v>2192</v>
      </c>
      <c r="F171" s="93">
        <v>0</v>
      </c>
      <c r="G171" s="7">
        <f t="shared" si="5"/>
        <v>2192</v>
      </c>
    </row>
    <row r="172" spans="1:7" ht="12.75" customHeight="1" x14ac:dyDescent="0.2">
      <c r="A172" s="2">
        <v>171</v>
      </c>
      <c r="B172" s="79">
        <v>170</v>
      </c>
      <c r="C172" s="83" t="s">
        <v>3957</v>
      </c>
      <c r="D172" s="1" t="s">
        <v>1111</v>
      </c>
      <c r="E172" s="80">
        <v>2180</v>
      </c>
      <c r="F172" s="93">
        <v>0</v>
      </c>
      <c r="G172" s="7">
        <f t="shared" si="5"/>
        <v>2180</v>
      </c>
    </row>
    <row r="173" spans="1:7" ht="12.75" customHeight="1" x14ac:dyDescent="0.2">
      <c r="A173" s="2">
        <v>172</v>
      </c>
      <c r="B173" s="79">
        <v>171</v>
      </c>
      <c r="C173" s="83" t="s">
        <v>3957</v>
      </c>
      <c r="D173" s="23" t="s">
        <v>2768</v>
      </c>
      <c r="E173" s="80">
        <v>2174</v>
      </c>
      <c r="F173" s="93">
        <v>0</v>
      </c>
      <c r="G173" s="7">
        <f t="shared" si="5"/>
        <v>2174</v>
      </c>
    </row>
    <row r="174" spans="1:7" ht="12.75" customHeight="1" x14ac:dyDescent="0.2">
      <c r="A174" s="2">
        <v>173</v>
      </c>
      <c r="B174" s="79">
        <v>172</v>
      </c>
      <c r="C174" s="83" t="s">
        <v>3957</v>
      </c>
      <c r="D174" s="1" t="s">
        <v>1039</v>
      </c>
      <c r="E174" s="80">
        <v>2171</v>
      </c>
      <c r="F174" s="93">
        <v>0</v>
      </c>
      <c r="G174" s="7">
        <f t="shared" si="5"/>
        <v>2171</v>
      </c>
    </row>
    <row r="175" spans="1:7" ht="12.75" customHeight="1" x14ac:dyDescent="0.2">
      <c r="A175" s="2">
        <v>174</v>
      </c>
      <c r="B175" s="79">
        <v>173</v>
      </c>
      <c r="C175" s="83" t="s">
        <v>3957</v>
      </c>
      <c r="D175" s="1" t="s">
        <v>1194</v>
      </c>
      <c r="E175" s="80">
        <v>2150</v>
      </c>
      <c r="F175" s="93">
        <v>0</v>
      </c>
      <c r="G175" s="7">
        <f t="shared" si="5"/>
        <v>2150</v>
      </c>
    </row>
    <row r="176" spans="1:7" ht="12.75" customHeight="1" x14ac:dyDescent="0.2">
      <c r="A176" s="2">
        <v>175</v>
      </c>
      <c r="B176" s="79">
        <v>174</v>
      </c>
      <c r="C176" s="83" t="s">
        <v>3957</v>
      </c>
      <c r="D176" s="1" t="s">
        <v>656</v>
      </c>
      <c r="E176" s="80">
        <v>2146</v>
      </c>
      <c r="F176" s="93">
        <v>0</v>
      </c>
      <c r="G176" s="7">
        <f t="shared" si="5"/>
        <v>2146</v>
      </c>
    </row>
    <row r="177" spans="1:7" ht="12.75" customHeight="1" x14ac:dyDescent="0.2">
      <c r="A177" s="2">
        <v>176</v>
      </c>
      <c r="B177" s="79">
        <v>176</v>
      </c>
      <c r="C177" s="82" t="s">
        <v>3955</v>
      </c>
      <c r="D177" s="1" t="s">
        <v>193</v>
      </c>
      <c r="E177" s="80">
        <v>2141</v>
      </c>
      <c r="F177" s="93">
        <v>0</v>
      </c>
      <c r="G177" s="7">
        <f t="shared" si="5"/>
        <v>2141</v>
      </c>
    </row>
    <row r="178" spans="1:7" ht="12.75" customHeight="1" x14ac:dyDescent="0.2">
      <c r="A178" s="2">
        <v>177</v>
      </c>
      <c r="B178" s="79">
        <v>177</v>
      </c>
      <c r="C178" s="82" t="s">
        <v>3955</v>
      </c>
      <c r="D178" s="1" t="s">
        <v>542</v>
      </c>
      <c r="E178" s="80">
        <v>2131</v>
      </c>
      <c r="F178" s="93">
        <v>0</v>
      </c>
      <c r="G178" s="7">
        <f t="shared" si="5"/>
        <v>2131</v>
      </c>
    </row>
    <row r="179" spans="1:7" ht="12.75" customHeight="1" x14ac:dyDescent="0.2">
      <c r="A179" s="2">
        <v>178</v>
      </c>
      <c r="B179" s="79">
        <v>178</v>
      </c>
      <c r="C179" s="82" t="s">
        <v>3955</v>
      </c>
      <c r="D179" s="1" t="s">
        <v>522</v>
      </c>
      <c r="E179" s="80">
        <v>2116</v>
      </c>
      <c r="F179" s="93">
        <v>0</v>
      </c>
      <c r="G179" s="7">
        <f t="shared" si="5"/>
        <v>2116</v>
      </c>
    </row>
    <row r="180" spans="1:7" ht="12.75" customHeight="1" x14ac:dyDescent="0.2">
      <c r="A180" s="2">
        <v>179</v>
      </c>
      <c r="B180" s="79">
        <v>179</v>
      </c>
      <c r="C180" s="82" t="s">
        <v>3955</v>
      </c>
      <c r="D180" s="1" t="s">
        <v>1214</v>
      </c>
      <c r="E180" s="80">
        <v>2108</v>
      </c>
      <c r="F180" s="93">
        <v>0</v>
      </c>
      <c r="G180" s="7">
        <f t="shared" si="5"/>
        <v>2108</v>
      </c>
    </row>
    <row r="181" spans="1:7" ht="12.75" customHeight="1" x14ac:dyDescent="0.2">
      <c r="A181" s="2">
        <v>180</v>
      </c>
      <c r="B181" s="79">
        <v>180</v>
      </c>
      <c r="C181" s="82" t="s">
        <v>3955</v>
      </c>
      <c r="D181" s="1" t="s">
        <v>2682</v>
      </c>
      <c r="E181" s="80">
        <v>2099</v>
      </c>
      <c r="F181" s="93">
        <v>0</v>
      </c>
      <c r="G181" s="7">
        <f t="shared" si="5"/>
        <v>2099</v>
      </c>
    </row>
    <row r="182" spans="1:7" ht="12.75" customHeight="1" x14ac:dyDescent="0.2">
      <c r="A182" s="2">
        <v>181</v>
      </c>
      <c r="B182" s="79">
        <v>181</v>
      </c>
      <c r="C182" s="82" t="s">
        <v>3955</v>
      </c>
      <c r="D182" s="1" t="s">
        <v>44</v>
      </c>
      <c r="E182" s="80">
        <v>2094</v>
      </c>
      <c r="F182" s="93">
        <v>0</v>
      </c>
      <c r="G182" s="7">
        <f t="shared" si="5"/>
        <v>2094</v>
      </c>
    </row>
    <row r="183" spans="1:7" ht="12.75" customHeight="1" x14ac:dyDescent="0.2">
      <c r="A183" s="2">
        <v>182</v>
      </c>
      <c r="B183" s="79">
        <v>182</v>
      </c>
      <c r="C183" s="82" t="s">
        <v>3955</v>
      </c>
      <c r="D183" s="1" t="s">
        <v>1859</v>
      </c>
      <c r="E183" s="80">
        <v>2091</v>
      </c>
      <c r="F183" s="93">
        <v>0</v>
      </c>
      <c r="G183" s="7">
        <f t="shared" si="5"/>
        <v>2091</v>
      </c>
    </row>
    <row r="184" spans="1:7" ht="12.75" customHeight="1" x14ac:dyDescent="0.2">
      <c r="A184" s="2">
        <v>183</v>
      </c>
      <c r="B184" s="79">
        <v>183</v>
      </c>
      <c r="C184" s="82" t="s">
        <v>3955</v>
      </c>
      <c r="D184" s="1" t="s">
        <v>190</v>
      </c>
      <c r="E184" s="80">
        <v>2085</v>
      </c>
      <c r="F184" s="93">
        <v>0</v>
      </c>
      <c r="G184" s="7">
        <f t="shared" si="5"/>
        <v>2085</v>
      </c>
    </row>
    <row r="185" spans="1:7" ht="12.75" customHeight="1" x14ac:dyDescent="0.2">
      <c r="A185" s="2">
        <v>184</v>
      </c>
      <c r="B185" s="79">
        <v>191</v>
      </c>
      <c r="C185" s="7" t="s">
        <v>3956</v>
      </c>
      <c r="D185" s="23" t="s">
        <v>1745</v>
      </c>
      <c r="E185" s="81">
        <v>1967</v>
      </c>
      <c r="F185" s="12">
        <v>116</v>
      </c>
      <c r="G185" s="7">
        <f t="shared" si="5"/>
        <v>2083</v>
      </c>
    </row>
    <row r="186" spans="1:7" ht="12.75" customHeight="1" x14ac:dyDescent="0.2">
      <c r="A186" s="2">
        <v>185</v>
      </c>
      <c r="B186" s="79">
        <v>184</v>
      </c>
      <c r="C186" s="83" t="s">
        <v>3957</v>
      </c>
      <c r="D186" s="1" t="s">
        <v>2525</v>
      </c>
      <c r="E186" s="80">
        <v>2049</v>
      </c>
      <c r="F186" s="93">
        <v>0</v>
      </c>
      <c r="G186" s="7">
        <f t="shared" si="5"/>
        <v>2049</v>
      </c>
    </row>
    <row r="187" spans="1:7" ht="12.75" customHeight="1" x14ac:dyDescent="0.2">
      <c r="A187" s="2">
        <v>186</v>
      </c>
      <c r="B187" s="79">
        <v>185</v>
      </c>
      <c r="C187" s="83" t="s">
        <v>3957</v>
      </c>
      <c r="D187" s="1" t="s">
        <v>518</v>
      </c>
      <c r="E187" s="80">
        <v>2045</v>
      </c>
      <c r="F187" s="93">
        <v>0</v>
      </c>
      <c r="G187" s="7">
        <f t="shared" si="5"/>
        <v>2045</v>
      </c>
    </row>
    <row r="188" spans="1:7" ht="12.75" customHeight="1" x14ac:dyDescent="0.2">
      <c r="A188" s="2">
        <v>187</v>
      </c>
      <c r="B188" s="79">
        <v>186</v>
      </c>
      <c r="C188" s="83" t="s">
        <v>3957</v>
      </c>
      <c r="D188" s="1" t="s">
        <v>1596</v>
      </c>
      <c r="E188" s="80">
        <v>2036</v>
      </c>
      <c r="F188" s="93">
        <v>0</v>
      </c>
      <c r="G188" s="7">
        <f t="shared" si="5"/>
        <v>2036</v>
      </c>
    </row>
    <row r="189" spans="1:7" ht="12.75" customHeight="1" x14ac:dyDescent="0.2">
      <c r="A189" s="2">
        <v>188</v>
      </c>
      <c r="B189" s="79">
        <v>190</v>
      </c>
      <c r="C189" s="7" t="s">
        <v>3956</v>
      </c>
      <c r="D189" s="23" t="s">
        <v>841</v>
      </c>
      <c r="E189" s="81">
        <v>1982</v>
      </c>
      <c r="F189" s="12">
        <v>47</v>
      </c>
      <c r="G189" s="7">
        <f t="shared" si="5"/>
        <v>2029</v>
      </c>
    </row>
    <row r="190" spans="1:7" ht="12.75" customHeight="1" x14ac:dyDescent="0.2">
      <c r="A190" s="2">
        <v>189</v>
      </c>
      <c r="B190" s="79">
        <v>187</v>
      </c>
      <c r="C190" s="83" t="s">
        <v>3957</v>
      </c>
      <c r="D190" s="1" t="s">
        <v>422</v>
      </c>
      <c r="E190" s="80">
        <v>2028</v>
      </c>
      <c r="F190" s="93">
        <v>0</v>
      </c>
      <c r="G190" s="7">
        <f t="shared" si="5"/>
        <v>2028</v>
      </c>
    </row>
    <row r="191" spans="1:7" ht="12.75" customHeight="1" x14ac:dyDescent="0.2">
      <c r="A191" s="2">
        <v>190</v>
      </c>
      <c r="B191" s="79">
        <v>196</v>
      </c>
      <c r="C191" s="7" t="s">
        <v>3956</v>
      </c>
      <c r="D191" s="23" t="s">
        <v>3763</v>
      </c>
      <c r="E191" s="81">
        <v>1928</v>
      </c>
      <c r="F191" s="12">
        <v>98</v>
      </c>
      <c r="G191" s="7">
        <f t="shared" si="5"/>
        <v>2026</v>
      </c>
    </row>
    <row r="192" spans="1:7" ht="12.75" customHeight="1" x14ac:dyDescent="0.2"/>
    <row r="193" ht="12.75" customHeight="1" x14ac:dyDescent="0.2"/>
    <row r="194" ht="12.75" customHeight="1" x14ac:dyDescent="0.2"/>
  </sheetData>
  <sortState ref="B2:G191">
    <sortCondition descending="1" ref="G2:G191"/>
    <sortCondition descending="1" ref="F2:F191"/>
    <sortCondition ref="D2:D191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topLeftCell="A115" zoomScaleNormal="100" workbookViewId="0">
      <selection activeCell="F47" sqref="F47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2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 x14ac:dyDescent="0.2">
      <c r="A1" s="2" t="s">
        <v>2371</v>
      </c>
      <c r="B1" s="13" t="s">
        <v>4098</v>
      </c>
      <c r="C1" s="2" t="s">
        <v>3953</v>
      </c>
      <c r="D1" s="2" t="s">
        <v>1685</v>
      </c>
      <c r="E1" s="13" t="s">
        <v>4100</v>
      </c>
      <c r="F1" s="6" t="s">
        <v>1686</v>
      </c>
      <c r="G1" s="2" t="s">
        <v>1275</v>
      </c>
      <c r="H1" s="6" t="s">
        <v>1276</v>
      </c>
    </row>
    <row r="2" spans="1:10" x14ac:dyDescent="0.2">
      <c r="A2" s="2">
        <v>1</v>
      </c>
      <c r="B2" s="13">
        <v>1</v>
      </c>
      <c r="C2" s="82" t="s">
        <v>3955</v>
      </c>
      <c r="D2" s="23" t="s">
        <v>1729</v>
      </c>
      <c r="E2" s="22">
        <v>120.43</v>
      </c>
      <c r="F2" s="90">
        <v>8196</v>
      </c>
      <c r="G2" s="7">
        <v>68</v>
      </c>
      <c r="H2" s="89">
        <f t="shared" ref="H2:H33" si="0">F2/G2</f>
        <v>120.52941176470588</v>
      </c>
      <c r="J2" s="7" t="s">
        <v>3956</v>
      </c>
    </row>
    <row r="3" spans="1:10" x14ac:dyDescent="0.2">
      <c r="A3" s="2">
        <v>2</v>
      </c>
      <c r="B3" s="13">
        <v>2</v>
      </c>
      <c r="C3" s="82" t="s">
        <v>3955</v>
      </c>
      <c r="D3" s="1" t="s">
        <v>458</v>
      </c>
      <c r="E3" s="22">
        <v>119.1</v>
      </c>
      <c r="F3" s="90">
        <v>4764</v>
      </c>
      <c r="G3" s="84">
        <v>40</v>
      </c>
      <c r="H3" s="89">
        <f t="shared" si="0"/>
        <v>119.1</v>
      </c>
      <c r="I3" s="20"/>
      <c r="J3" s="83" t="s">
        <v>3957</v>
      </c>
    </row>
    <row r="4" spans="1:10" x14ac:dyDescent="0.2">
      <c r="A4" s="2">
        <v>3</v>
      </c>
      <c r="B4" s="13">
        <v>3</v>
      </c>
      <c r="C4" s="82" t="s">
        <v>3955</v>
      </c>
      <c r="D4" s="1" t="s">
        <v>2215</v>
      </c>
      <c r="E4" s="22">
        <v>117.3</v>
      </c>
      <c r="F4" s="90">
        <v>6334</v>
      </c>
      <c r="G4" s="84">
        <v>54</v>
      </c>
      <c r="H4" s="89">
        <f t="shared" si="0"/>
        <v>117.29629629629629</v>
      </c>
      <c r="I4" s="20"/>
      <c r="J4" s="82" t="s">
        <v>3955</v>
      </c>
    </row>
    <row r="5" spans="1:10" x14ac:dyDescent="0.2">
      <c r="A5" s="2">
        <v>4</v>
      </c>
      <c r="B5" s="13">
        <v>4</v>
      </c>
      <c r="C5" s="82" t="s">
        <v>3955</v>
      </c>
      <c r="D5" s="1" t="s">
        <v>133</v>
      </c>
      <c r="E5" s="22">
        <v>115.28</v>
      </c>
      <c r="F5" s="88">
        <v>4957</v>
      </c>
      <c r="G5" s="84">
        <v>43</v>
      </c>
      <c r="H5" s="89">
        <f t="shared" si="0"/>
        <v>115.27906976744185</v>
      </c>
      <c r="I5" s="20"/>
      <c r="J5" s="84" t="s">
        <v>4096</v>
      </c>
    </row>
    <row r="6" spans="1:10" x14ac:dyDescent="0.2">
      <c r="A6" s="2">
        <v>5</v>
      </c>
      <c r="B6" s="13">
        <v>5</v>
      </c>
      <c r="C6" s="82" t="s">
        <v>3955</v>
      </c>
      <c r="D6" s="1" t="s">
        <v>1571</v>
      </c>
      <c r="E6" s="22">
        <v>113.46</v>
      </c>
      <c r="F6" s="88">
        <v>5959</v>
      </c>
      <c r="G6" s="7">
        <v>53</v>
      </c>
      <c r="H6" s="89">
        <f t="shared" si="0"/>
        <v>112.43396226415095</v>
      </c>
      <c r="I6" s="16"/>
      <c r="J6" s="7" t="s">
        <v>4097</v>
      </c>
    </row>
    <row r="7" spans="1:10" x14ac:dyDescent="0.2">
      <c r="A7" s="2">
        <v>6</v>
      </c>
      <c r="B7" s="13">
        <v>6</v>
      </c>
      <c r="C7" s="82" t="s">
        <v>3955</v>
      </c>
      <c r="D7" s="1" t="s">
        <v>546</v>
      </c>
      <c r="E7" s="22">
        <v>112.29</v>
      </c>
      <c r="F7" s="88">
        <v>3930</v>
      </c>
      <c r="G7" s="84">
        <v>35</v>
      </c>
      <c r="H7" s="89">
        <f t="shared" si="0"/>
        <v>112.28571428571429</v>
      </c>
      <c r="I7" s="16"/>
    </row>
    <row r="8" spans="1:10" x14ac:dyDescent="0.2">
      <c r="A8" s="2">
        <v>7</v>
      </c>
      <c r="B8" s="13">
        <v>7</v>
      </c>
      <c r="C8" s="82" t="s">
        <v>3955</v>
      </c>
      <c r="D8" s="1" t="s">
        <v>597</v>
      </c>
      <c r="E8" s="22">
        <v>111.08</v>
      </c>
      <c r="F8" s="90">
        <v>4110</v>
      </c>
      <c r="G8" s="84">
        <v>37</v>
      </c>
      <c r="H8" s="89">
        <f t="shared" si="0"/>
        <v>111.08108108108108</v>
      </c>
      <c r="I8" s="16"/>
    </row>
    <row r="9" spans="1:10" x14ac:dyDescent="0.2">
      <c r="A9" s="2">
        <v>8</v>
      </c>
      <c r="B9" s="13">
        <v>8</v>
      </c>
      <c r="C9" s="82" t="s">
        <v>3955</v>
      </c>
      <c r="D9" s="1" t="s">
        <v>2030</v>
      </c>
      <c r="E9" s="21">
        <v>111.03</v>
      </c>
      <c r="F9" s="90">
        <v>3886</v>
      </c>
      <c r="G9" s="84">
        <v>35</v>
      </c>
      <c r="H9" s="89">
        <f t="shared" si="0"/>
        <v>111.02857142857142</v>
      </c>
      <c r="I9" s="16"/>
    </row>
    <row r="10" spans="1:10" x14ac:dyDescent="0.2">
      <c r="A10" s="2">
        <v>9</v>
      </c>
      <c r="B10" s="13">
        <v>9</v>
      </c>
      <c r="C10" s="82" t="s">
        <v>3955</v>
      </c>
      <c r="D10" s="1" t="s">
        <v>596</v>
      </c>
      <c r="E10" s="22">
        <v>110.51</v>
      </c>
      <c r="F10" s="88">
        <v>6078</v>
      </c>
      <c r="G10" s="84">
        <v>55</v>
      </c>
      <c r="H10" s="89">
        <f t="shared" si="0"/>
        <v>110.50909090909092</v>
      </c>
      <c r="I10" s="16"/>
    </row>
    <row r="11" spans="1:10" x14ac:dyDescent="0.2">
      <c r="A11" s="2">
        <v>10</v>
      </c>
      <c r="B11" s="13">
        <v>10</v>
      </c>
      <c r="C11" s="82" t="s">
        <v>3955</v>
      </c>
      <c r="D11" s="1" t="s">
        <v>1955</v>
      </c>
      <c r="E11" s="22">
        <v>107.54</v>
      </c>
      <c r="F11" s="88">
        <v>6249</v>
      </c>
      <c r="G11" s="84">
        <v>58</v>
      </c>
      <c r="H11" s="89">
        <f t="shared" si="0"/>
        <v>107.74137931034483</v>
      </c>
      <c r="I11" s="16"/>
    </row>
    <row r="12" spans="1:10" x14ac:dyDescent="0.2">
      <c r="A12" s="2">
        <v>11</v>
      </c>
      <c r="B12" s="13">
        <v>11</v>
      </c>
      <c r="C12" s="82" t="s">
        <v>3955</v>
      </c>
      <c r="D12" s="23" t="s">
        <v>1788</v>
      </c>
      <c r="E12" s="22">
        <v>106.55</v>
      </c>
      <c r="F12" s="88">
        <v>8418</v>
      </c>
      <c r="G12" s="7">
        <v>79</v>
      </c>
      <c r="H12" s="89">
        <f t="shared" si="0"/>
        <v>106.55696202531645</v>
      </c>
    </row>
    <row r="13" spans="1:10" x14ac:dyDescent="0.2">
      <c r="A13" s="2">
        <v>12</v>
      </c>
      <c r="B13" s="13">
        <v>12</v>
      </c>
      <c r="C13" s="82" t="s">
        <v>3955</v>
      </c>
      <c r="D13" s="1" t="s">
        <v>1972</v>
      </c>
      <c r="E13" s="22">
        <v>106.46</v>
      </c>
      <c r="F13" s="90">
        <v>5110</v>
      </c>
      <c r="G13" s="84">
        <v>48</v>
      </c>
      <c r="H13" s="89">
        <f t="shared" si="0"/>
        <v>106.45833333333333</v>
      </c>
      <c r="I13" s="20"/>
    </row>
    <row r="14" spans="1:10" x14ac:dyDescent="0.2">
      <c r="A14" s="2">
        <v>13</v>
      </c>
      <c r="B14" s="13">
        <v>14</v>
      </c>
      <c r="C14" s="82" t="s">
        <v>3955</v>
      </c>
      <c r="D14" s="1" t="s">
        <v>175</v>
      </c>
      <c r="E14" s="22">
        <v>105.22</v>
      </c>
      <c r="F14" s="88">
        <v>5261</v>
      </c>
      <c r="G14" s="84">
        <v>50</v>
      </c>
      <c r="H14" s="89">
        <f t="shared" si="0"/>
        <v>105.22</v>
      </c>
      <c r="I14" s="20"/>
    </row>
    <row r="15" spans="1:10" x14ac:dyDescent="0.2">
      <c r="A15" s="2">
        <v>14</v>
      </c>
      <c r="B15" s="13">
        <v>13</v>
      </c>
      <c r="C15" s="82" t="s">
        <v>3955</v>
      </c>
      <c r="D15" s="23" t="s">
        <v>3910</v>
      </c>
      <c r="E15" s="22">
        <v>105.87</v>
      </c>
      <c r="F15" s="90">
        <v>5050</v>
      </c>
      <c r="G15" s="7">
        <v>48</v>
      </c>
      <c r="H15" s="89">
        <f t="shared" si="0"/>
        <v>105.20833333333333</v>
      </c>
      <c r="I15" s="20"/>
    </row>
    <row r="16" spans="1:10" x14ac:dyDescent="0.2">
      <c r="A16" s="2">
        <v>15</v>
      </c>
      <c r="B16" s="13">
        <v>15</v>
      </c>
      <c r="C16" s="82" t="s">
        <v>3955</v>
      </c>
      <c r="D16" s="1" t="s">
        <v>1533</v>
      </c>
      <c r="E16" s="22">
        <v>104.46</v>
      </c>
      <c r="F16" s="88">
        <v>4805</v>
      </c>
      <c r="G16" s="84">
        <v>46</v>
      </c>
      <c r="H16" s="89">
        <f t="shared" si="0"/>
        <v>104.45652173913044</v>
      </c>
      <c r="I16" s="20"/>
    </row>
    <row r="17" spans="1:9" x14ac:dyDescent="0.2">
      <c r="A17" s="2">
        <v>16</v>
      </c>
      <c r="B17" s="13">
        <v>16</v>
      </c>
      <c r="C17" s="82" t="s">
        <v>3955</v>
      </c>
      <c r="D17" s="1" t="s">
        <v>433</v>
      </c>
      <c r="E17" s="21">
        <v>104.4</v>
      </c>
      <c r="F17" s="88">
        <v>4489</v>
      </c>
      <c r="G17" s="84">
        <v>43</v>
      </c>
      <c r="H17" s="89">
        <f t="shared" si="0"/>
        <v>104.3953488372093</v>
      </c>
      <c r="I17" s="20"/>
    </row>
    <row r="18" spans="1:9" x14ac:dyDescent="0.2">
      <c r="A18" s="2">
        <v>17</v>
      </c>
      <c r="B18" s="13">
        <v>17</v>
      </c>
      <c r="C18" s="82" t="s">
        <v>3955</v>
      </c>
      <c r="D18" s="1" t="s">
        <v>2154</v>
      </c>
      <c r="E18" s="22">
        <v>103.53</v>
      </c>
      <c r="F18" s="90">
        <v>3313</v>
      </c>
      <c r="G18" s="84">
        <v>32</v>
      </c>
      <c r="H18" s="89">
        <f t="shared" si="0"/>
        <v>103.53125</v>
      </c>
      <c r="I18" s="20"/>
    </row>
    <row r="19" spans="1:9" x14ac:dyDescent="0.2">
      <c r="A19" s="2">
        <v>18</v>
      </c>
      <c r="B19" s="13">
        <v>18</v>
      </c>
      <c r="C19" s="82" t="s">
        <v>3955</v>
      </c>
      <c r="D19" s="1" t="s">
        <v>500</v>
      </c>
      <c r="E19" s="22">
        <v>103.02</v>
      </c>
      <c r="F19" s="90">
        <v>6593</v>
      </c>
      <c r="G19" s="84">
        <v>64</v>
      </c>
      <c r="H19" s="89">
        <f t="shared" si="0"/>
        <v>103.015625</v>
      </c>
      <c r="I19" s="20"/>
    </row>
    <row r="20" spans="1:9" x14ac:dyDescent="0.2">
      <c r="A20" s="2">
        <v>19</v>
      </c>
      <c r="B20" s="13">
        <v>19</v>
      </c>
      <c r="C20" s="82" t="s">
        <v>3955</v>
      </c>
      <c r="D20" s="1" t="s">
        <v>526</v>
      </c>
      <c r="E20" s="22">
        <v>102.38</v>
      </c>
      <c r="F20" s="88">
        <v>5324</v>
      </c>
      <c r="G20" s="84">
        <v>52</v>
      </c>
      <c r="H20" s="89">
        <f t="shared" si="0"/>
        <v>102.38461538461539</v>
      </c>
      <c r="I20" s="20"/>
    </row>
    <row r="21" spans="1:9" x14ac:dyDescent="0.2">
      <c r="A21" s="2">
        <v>20</v>
      </c>
      <c r="B21" s="13">
        <v>20</v>
      </c>
      <c r="C21" s="82" t="s">
        <v>3955</v>
      </c>
      <c r="D21" s="23" t="s">
        <v>1392</v>
      </c>
      <c r="E21" s="22">
        <v>101.98</v>
      </c>
      <c r="F21" s="90">
        <v>4583</v>
      </c>
      <c r="G21" s="7">
        <v>45</v>
      </c>
      <c r="H21" s="89">
        <f t="shared" si="0"/>
        <v>101.84444444444445</v>
      </c>
      <c r="I21" s="20"/>
    </row>
    <row r="22" spans="1:9" x14ac:dyDescent="0.2">
      <c r="A22" s="2">
        <v>21</v>
      </c>
      <c r="B22" s="13">
        <v>21</v>
      </c>
      <c r="C22" s="82" t="s">
        <v>3955</v>
      </c>
      <c r="D22" s="1" t="s">
        <v>1540</v>
      </c>
      <c r="E22" s="22">
        <v>101.16</v>
      </c>
      <c r="F22" s="88">
        <v>4431</v>
      </c>
      <c r="G22" s="7">
        <v>44</v>
      </c>
      <c r="H22" s="89">
        <f t="shared" si="0"/>
        <v>100.70454545454545</v>
      </c>
      <c r="I22" s="20"/>
    </row>
    <row r="23" spans="1:9" x14ac:dyDescent="0.2">
      <c r="A23" s="2">
        <v>22</v>
      </c>
      <c r="B23" s="13">
        <v>22</v>
      </c>
      <c r="C23" s="82" t="s">
        <v>3955</v>
      </c>
      <c r="D23" s="1" t="s">
        <v>510</v>
      </c>
      <c r="E23" s="22">
        <v>100.04</v>
      </c>
      <c r="F23" s="88">
        <v>4702</v>
      </c>
      <c r="G23" s="84">
        <v>47</v>
      </c>
      <c r="H23" s="89">
        <f t="shared" si="0"/>
        <v>100.04255319148936</v>
      </c>
    </row>
    <row r="24" spans="1:9" x14ac:dyDescent="0.2">
      <c r="A24" s="2">
        <v>23</v>
      </c>
      <c r="B24" s="13">
        <v>25</v>
      </c>
      <c r="C24" s="7" t="s">
        <v>3956</v>
      </c>
      <c r="D24" s="23" t="s">
        <v>1850</v>
      </c>
      <c r="E24" s="22">
        <v>99.09</v>
      </c>
      <c r="F24" s="88">
        <v>2389</v>
      </c>
      <c r="G24" s="7">
        <v>24</v>
      </c>
      <c r="H24" s="89">
        <f t="shared" si="0"/>
        <v>99.541666666666671</v>
      </c>
    </row>
    <row r="25" spans="1:9" x14ac:dyDescent="0.2">
      <c r="A25" s="2">
        <v>24</v>
      </c>
      <c r="B25" s="13">
        <v>24</v>
      </c>
      <c r="C25" s="82" t="s">
        <v>3955</v>
      </c>
      <c r="D25" s="1" t="s">
        <v>657</v>
      </c>
      <c r="E25" s="21">
        <v>99.15</v>
      </c>
      <c r="F25" s="88">
        <v>4065</v>
      </c>
      <c r="G25" s="84">
        <v>41</v>
      </c>
      <c r="H25" s="89">
        <f t="shared" si="0"/>
        <v>99.146341463414629</v>
      </c>
      <c r="I25" s="20"/>
    </row>
    <row r="26" spans="1:9" x14ac:dyDescent="0.2">
      <c r="A26" s="2">
        <v>25</v>
      </c>
      <c r="B26" s="13">
        <v>26</v>
      </c>
      <c r="C26" s="7" t="s">
        <v>3956</v>
      </c>
      <c r="D26" s="1" t="s">
        <v>1186</v>
      </c>
      <c r="E26" s="22">
        <v>98.63</v>
      </c>
      <c r="F26" s="88">
        <v>4734</v>
      </c>
      <c r="G26" s="84">
        <v>48</v>
      </c>
      <c r="H26" s="89">
        <f t="shared" si="0"/>
        <v>98.625</v>
      </c>
      <c r="I26" s="20"/>
    </row>
    <row r="27" spans="1:9" x14ac:dyDescent="0.2">
      <c r="A27" s="2">
        <v>26</v>
      </c>
      <c r="B27" s="13">
        <v>23</v>
      </c>
      <c r="C27" s="83" t="s">
        <v>3957</v>
      </c>
      <c r="D27" s="23" t="s">
        <v>3847</v>
      </c>
      <c r="E27" s="22">
        <v>99.39</v>
      </c>
      <c r="F27" s="90">
        <v>6098</v>
      </c>
      <c r="G27" s="7">
        <v>62</v>
      </c>
      <c r="H27" s="89">
        <f t="shared" si="0"/>
        <v>98.354838709677423</v>
      </c>
      <c r="I27" s="20"/>
    </row>
    <row r="28" spans="1:9" x14ac:dyDescent="0.2">
      <c r="A28" s="2">
        <v>27</v>
      </c>
      <c r="B28" s="13">
        <v>27</v>
      </c>
      <c r="C28" s="82" t="s">
        <v>3955</v>
      </c>
      <c r="D28" s="1" t="s">
        <v>1312</v>
      </c>
      <c r="E28" s="22">
        <v>98.13</v>
      </c>
      <c r="F28" s="88">
        <v>5495</v>
      </c>
      <c r="G28" s="84">
        <v>56</v>
      </c>
      <c r="H28" s="89">
        <f t="shared" si="0"/>
        <v>98.125</v>
      </c>
      <c r="I28" s="20"/>
    </row>
    <row r="29" spans="1:9" x14ac:dyDescent="0.2">
      <c r="A29" s="2">
        <v>28</v>
      </c>
      <c r="B29" s="13">
        <v>28</v>
      </c>
      <c r="C29" s="82" t="s">
        <v>3955</v>
      </c>
      <c r="D29" s="1" t="s">
        <v>168</v>
      </c>
      <c r="E29" s="22">
        <v>98.07</v>
      </c>
      <c r="F29" s="90">
        <v>4217</v>
      </c>
      <c r="G29" s="84">
        <v>43</v>
      </c>
      <c r="H29" s="89">
        <f t="shared" si="0"/>
        <v>98.069767441860463</v>
      </c>
      <c r="I29" s="20"/>
    </row>
    <row r="30" spans="1:9" x14ac:dyDescent="0.2">
      <c r="A30" s="2">
        <v>29</v>
      </c>
      <c r="B30" s="13">
        <v>29</v>
      </c>
      <c r="C30" s="82" t="s">
        <v>3955</v>
      </c>
      <c r="D30" s="1" t="s">
        <v>1167</v>
      </c>
      <c r="E30" s="22">
        <v>97.4</v>
      </c>
      <c r="F30" s="88">
        <v>6526</v>
      </c>
      <c r="G30" s="84">
        <v>67</v>
      </c>
      <c r="H30" s="89">
        <f t="shared" si="0"/>
        <v>97.402985074626869</v>
      </c>
      <c r="I30" s="20"/>
    </row>
    <row r="31" spans="1:9" x14ac:dyDescent="0.2">
      <c r="A31" s="2">
        <v>30</v>
      </c>
      <c r="B31" s="13">
        <v>30</v>
      </c>
      <c r="C31" s="82" t="s">
        <v>3955</v>
      </c>
      <c r="D31" s="23" t="s">
        <v>2257</v>
      </c>
      <c r="E31" s="22">
        <v>97.36</v>
      </c>
      <c r="F31" s="88">
        <v>2235</v>
      </c>
      <c r="G31" s="7">
        <v>23</v>
      </c>
      <c r="H31" s="89">
        <f t="shared" si="0"/>
        <v>97.173913043478265</v>
      </c>
      <c r="I31" s="20"/>
    </row>
    <row r="32" spans="1:9" x14ac:dyDescent="0.2">
      <c r="A32" s="2">
        <v>31</v>
      </c>
      <c r="B32" s="13">
        <v>31</v>
      </c>
      <c r="C32" s="82" t="s">
        <v>3955</v>
      </c>
      <c r="D32" s="23" t="s">
        <v>1180</v>
      </c>
      <c r="E32" s="22">
        <v>96.84</v>
      </c>
      <c r="F32" s="90">
        <v>3824</v>
      </c>
      <c r="G32" s="7">
        <v>40</v>
      </c>
      <c r="H32" s="89">
        <f t="shared" si="0"/>
        <v>95.6</v>
      </c>
    </row>
    <row r="33" spans="1:9" x14ac:dyDescent="0.2">
      <c r="A33" s="2">
        <v>32</v>
      </c>
      <c r="B33" s="13">
        <v>32</v>
      </c>
      <c r="C33" s="82" t="s">
        <v>3955</v>
      </c>
      <c r="D33" s="1" t="s">
        <v>1528</v>
      </c>
      <c r="E33" s="22">
        <v>95.33</v>
      </c>
      <c r="F33" s="88">
        <v>4957</v>
      </c>
      <c r="G33" s="84">
        <v>52</v>
      </c>
      <c r="H33" s="89">
        <f t="shared" si="0"/>
        <v>95.32692307692308</v>
      </c>
      <c r="I33" s="20"/>
    </row>
    <row r="34" spans="1:9" x14ac:dyDescent="0.2">
      <c r="A34" s="2">
        <v>33</v>
      </c>
      <c r="B34" s="13">
        <v>33</v>
      </c>
      <c r="C34" s="82" t="s">
        <v>3955</v>
      </c>
      <c r="D34" s="1" t="s">
        <v>1592</v>
      </c>
      <c r="E34" s="21">
        <v>93.98</v>
      </c>
      <c r="F34" s="90">
        <v>5075</v>
      </c>
      <c r="G34" s="84">
        <v>54</v>
      </c>
      <c r="H34" s="89">
        <f t="shared" ref="H34:H65" si="1">F34/G34</f>
        <v>93.981481481481481</v>
      </c>
      <c r="I34" s="20"/>
    </row>
    <row r="35" spans="1:9" x14ac:dyDescent="0.2">
      <c r="A35" s="2">
        <v>34</v>
      </c>
      <c r="B35" s="13">
        <v>35</v>
      </c>
      <c r="C35" s="7" t="s">
        <v>3956</v>
      </c>
      <c r="D35" s="1" t="s">
        <v>1432</v>
      </c>
      <c r="E35" s="22">
        <v>93.18</v>
      </c>
      <c r="F35" s="88">
        <v>5684</v>
      </c>
      <c r="G35" s="84">
        <v>61</v>
      </c>
      <c r="H35" s="89">
        <f t="shared" si="1"/>
        <v>93.180327868852459</v>
      </c>
      <c r="I35" s="20"/>
    </row>
    <row r="36" spans="1:9" x14ac:dyDescent="0.2">
      <c r="A36" s="2">
        <v>35</v>
      </c>
      <c r="B36" s="13">
        <v>36</v>
      </c>
      <c r="C36" s="7" t="s">
        <v>3956</v>
      </c>
      <c r="D36" s="1" t="s">
        <v>149</v>
      </c>
      <c r="E36" s="22">
        <v>93.16</v>
      </c>
      <c r="F36" s="88">
        <v>3540</v>
      </c>
      <c r="G36" s="84">
        <v>38</v>
      </c>
      <c r="H36" s="89">
        <f t="shared" si="1"/>
        <v>93.15789473684211</v>
      </c>
      <c r="I36" s="20"/>
    </row>
    <row r="37" spans="1:9" x14ac:dyDescent="0.2">
      <c r="A37" s="2">
        <v>36</v>
      </c>
      <c r="B37" s="13">
        <v>37</v>
      </c>
      <c r="C37" s="7" t="s">
        <v>3956</v>
      </c>
      <c r="D37" s="1" t="s">
        <v>138</v>
      </c>
      <c r="E37" s="22">
        <v>92.6</v>
      </c>
      <c r="F37" s="88">
        <v>5093</v>
      </c>
      <c r="G37" s="84">
        <v>55</v>
      </c>
      <c r="H37" s="89">
        <f t="shared" si="1"/>
        <v>92.6</v>
      </c>
      <c r="I37" s="20"/>
    </row>
    <row r="38" spans="1:9" x14ac:dyDescent="0.2">
      <c r="A38" s="2">
        <v>37</v>
      </c>
      <c r="B38" s="13">
        <v>34</v>
      </c>
      <c r="C38" s="83" t="s">
        <v>3957</v>
      </c>
      <c r="D38" s="1" t="s">
        <v>1588</v>
      </c>
      <c r="E38" s="22">
        <v>93.7</v>
      </c>
      <c r="F38" s="90">
        <v>3770</v>
      </c>
      <c r="G38" s="7">
        <v>41</v>
      </c>
      <c r="H38" s="89">
        <f t="shared" si="1"/>
        <v>91.951219512195124</v>
      </c>
      <c r="I38" s="20"/>
    </row>
    <row r="39" spans="1:9" x14ac:dyDescent="0.2">
      <c r="A39" s="2">
        <v>38</v>
      </c>
      <c r="B39" s="13">
        <v>38</v>
      </c>
      <c r="C39" s="82" t="s">
        <v>3955</v>
      </c>
      <c r="D39" s="1" t="s">
        <v>2281</v>
      </c>
      <c r="E39" s="22">
        <v>92.54</v>
      </c>
      <c r="F39" s="88">
        <v>5217</v>
      </c>
      <c r="G39" s="84">
        <v>57</v>
      </c>
      <c r="H39" s="89">
        <f t="shared" si="1"/>
        <v>91.526315789473685</v>
      </c>
      <c r="I39" s="20"/>
    </row>
    <row r="40" spans="1:9" x14ac:dyDescent="0.2">
      <c r="A40" s="2">
        <v>39</v>
      </c>
      <c r="B40" s="13">
        <v>39</v>
      </c>
      <c r="C40" s="82" t="s">
        <v>3955</v>
      </c>
      <c r="D40" s="1" t="s">
        <v>298</v>
      </c>
      <c r="E40" s="22">
        <v>91.43</v>
      </c>
      <c r="F40" s="90">
        <v>4023</v>
      </c>
      <c r="G40" s="84">
        <v>44</v>
      </c>
      <c r="H40" s="89">
        <f t="shared" si="1"/>
        <v>91.431818181818187</v>
      </c>
    </row>
    <row r="41" spans="1:9" x14ac:dyDescent="0.2">
      <c r="A41" s="2">
        <v>40</v>
      </c>
      <c r="B41" s="13">
        <v>40</v>
      </c>
      <c r="C41" s="82" t="s">
        <v>3955</v>
      </c>
      <c r="D41" s="1" t="s">
        <v>498</v>
      </c>
      <c r="E41" s="22">
        <v>90.17</v>
      </c>
      <c r="F41" s="90">
        <v>4779</v>
      </c>
      <c r="G41" s="84">
        <v>53</v>
      </c>
      <c r="H41" s="89">
        <f t="shared" si="1"/>
        <v>90.169811320754718</v>
      </c>
      <c r="I41" s="20"/>
    </row>
    <row r="42" spans="1:9" x14ac:dyDescent="0.2">
      <c r="A42" s="2">
        <v>41</v>
      </c>
      <c r="B42" s="13">
        <v>42</v>
      </c>
      <c r="C42" s="83" t="s">
        <v>3957</v>
      </c>
      <c r="D42" s="1" t="s">
        <v>1195</v>
      </c>
      <c r="E42" s="21">
        <v>88.98</v>
      </c>
      <c r="F42" s="88">
        <v>4182</v>
      </c>
      <c r="G42" s="84">
        <v>47</v>
      </c>
      <c r="H42" s="89">
        <f t="shared" si="1"/>
        <v>88.978723404255319</v>
      </c>
      <c r="I42" s="20"/>
    </row>
    <row r="43" spans="1:9" x14ac:dyDescent="0.2">
      <c r="A43" s="2">
        <v>42</v>
      </c>
      <c r="B43" s="13">
        <v>45</v>
      </c>
      <c r="C43" s="7" t="s">
        <v>3956</v>
      </c>
      <c r="D43" s="23" t="s">
        <v>3848</v>
      </c>
      <c r="E43" s="22">
        <v>88.55</v>
      </c>
      <c r="F43" s="88">
        <v>3470</v>
      </c>
      <c r="G43" s="7">
        <v>39</v>
      </c>
      <c r="H43" s="89">
        <f t="shared" si="1"/>
        <v>88.974358974358978</v>
      </c>
      <c r="I43" s="20"/>
    </row>
    <row r="44" spans="1:9" x14ac:dyDescent="0.2">
      <c r="A44" s="2">
        <v>43</v>
      </c>
      <c r="B44" s="13">
        <v>43</v>
      </c>
      <c r="C44" s="82" t="s">
        <v>3955</v>
      </c>
      <c r="D44" s="1" t="s">
        <v>461</v>
      </c>
      <c r="E44" s="22">
        <v>88.82</v>
      </c>
      <c r="F44" s="88">
        <v>2487</v>
      </c>
      <c r="G44" s="84">
        <v>28</v>
      </c>
      <c r="H44" s="89">
        <f t="shared" si="1"/>
        <v>88.821428571428569</v>
      </c>
    </row>
    <row r="45" spans="1:9" x14ac:dyDescent="0.2">
      <c r="A45" s="2">
        <v>44</v>
      </c>
      <c r="B45" s="13">
        <v>44</v>
      </c>
      <c r="C45" s="82" t="s">
        <v>3955</v>
      </c>
      <c r="D45" s="1" t="s">
        <v>468</v>
      </c>
      <c r="E45" s="22">
        <v>88.71</v>
      </c>
      <c r="F45" s="90">
        <v>4968</v>
      </c>
      <c r="G45" s="84">
        <v>56</v>
      </c>
      <c r="H45" s="89">
        <f t="shared" si="1"/>
        <v>88.714285714285708</v>
      </c>
      <c r="I45" s="20"/>
    </row>
    <row r="46" spans="1:9" x14ac:dyDescent="0.2">
      <c r="A46" s="2">
        <v>45</v>
      </c>
      <c r="B46" s="13">
        <v>46</v>
      </c>
      <c r="C46" s="7" t="s">
        <v>3956</v>
      </c>
      <c r="D46" s="23" t="s">
        <v>2258</v>
      </c>
      <c r="E46" s="22">
        <v>87.17</v>
      </c>
      <c r="F46" s="90">
        <v>3783</v>
      </c>
      <c r="G46" s="7">
        <v>43</v>
      </c>
      <c r="H46" s="89">
        <f t="shared" si="1"/>
        <v>87.976744186046517</v>
      </c>
    </row>
    <row r="47" spans="1:9" x14ac:dyDescent="0.2">
      <c r="A47" s="2">
        <v>46</v>
      </c>
      <c r="B47" s="13">
        <v>48</v>
      </c>
      <c r="C47" s="7" t="s">
        <v>3956</v>
      </c>
      <c r="D47" s="23" t="s">
        <v>1515</v>
      </c>
      <c r="E47" s="22">
        <v>87</v>
      </c>
      <c r="F47" s="90">
        <v>3782</v>
      </c>
      <c r="G47" s="7">
        <v>43</v>
      </c>
      <c r="H47" s="89">
        <f t="shared" si="1"/>
        <v>87.95348837209302</v>
      </c>
      <c r="I47" s="20"/>
    </row>
    <row r="48" spans="1:9" x14ac:dyDescent="0.2">
      <c r="A48" s="2">
        <v>47</v>
      </c>
      <c r="B48" s="13">
        <v>41</v>
      </c>
      <c r="C48" s="83" t="s">
        <v>3957</v>
      </c>
      <c r="D48" s="23" t="s">
        <v>1449</v>
      </c>
      <c r="E48" s="22">
        <v>90.08</v>
      </c>
      <c r="F48" s="90">
        <v>2256</v>
      </c>
      <c r="G48" s="7">
        <v>26</v>
      </c>
      <c r="H48" s="89">
        <f t="shared" si="1"/>
        <v>86.769230769230774</v>
      </c>
      <c r="I48" s="20"/>
    </row>
    <row r="49" spans="1:9" x14ac:dyDescent="0.2">
      <c r="A49" s="2">
        <v>48</v>
      </c>
      <c r="B49" s="13">
        <v>49</v>
      </c>
      <c r="C49" s="7" t="s">
        <v>3956</v>
      </c>
      <c r="D49" s="23" t="s">
        <v>1203</v>
      </c>
      <c r="E49" s="22">
        <v>85.78</v>
      </c>
      <c r="F49" s="90">
        <v>2857</v>
      </c>
      <c r="G49" s="7">
        <v>33</v>
      </c>
      <c r="H49" s="89">
        <f t="shared" si="1"/>
        <v>86.575757575757578</v>
      </c>
      <c r="I49" s="20"/>
    </row>
    <row r="50" spans="1:9" x14ac:dyDescent="0.2">
      <c r="A50" s="2">
        <v>49</v>
      </c>
      <c r="B50" s="13">
        <v>47</v>
      </c>
      <c r="C50" s="83" t="s">
        <v>3957</v>
      </c>
      <c r="D50" s="23" t="s">
        <v>3226</v>
      </c>
      <c r="E50" s="22">
        <v>87.05</v>
      </c>
      <c r="F50" s="88">
        <v>3770</v>
      </c>
      <c r="G50" s="7">
        <v>44</v>
      </c>
      <c r="H50" s="89">
        <f t="shared" si="1"/>
        <v>85.681818181818187</v>
      </c>
      <c r="I50" s="20"/>
    </row>
    <row r="51" spans="1:9" x14ac:dyDescent="0.2">
      <c r="A51" s="2">
        <v>50</v>
      </c>
      <c r="B51" s="13">
        <v>50</v>
      </c>
      <c r="C51" s="82" t="s">
        <v>3955</v>
      </c>
      <c r="D51" s="1" t="s">
        <v>216</v>
      </c>
      <c r="E51" s="22">
        <v>85.35</v>
      </c>
      <c r="F51" s="90">
        <v>2902</v>
      </c>
      <c r="G51" s="84">
        <v>34</v>
      </c>
      <c r="H51" s="89">
        <f t="shared" si="1"/>
        <v>85.352941176470594</v>
      </c>
      <c r="I51" s="20"/>
    </row>
    <row r="52" spans="1:9" x14ac:dyDescent="0.2">
      <c r="A52" s="2">
        <v>51</v>
      </c>
      <c r="B52" s="13">
        <v>51</v>
      </c>
      <c r="C52" s="82" t="s">
        <v>3955</v>
      </c>
      <c r="D52" s="1" t="s">
        <v>1240</v>
      </c>
      <c r="E52" s="22">
        <v>85.2</v>
      </c>
      <c r="F52" s="90">
        <v>5027</v>
      </c>
      <c r="G52" s="84">
        <v>59</v>
      </c>
      <c r="H52" s="89">
        <f t="shared" si="1"/>
        <v>85.20338983050847</v>
      </c>
      <c r="I52" s="20"/>
    </row>
    <row r="53" spans="1:9" x14ac:dyDescent="0.2">
      <c r="A53" s="2">
        <v>52</v>
      </c>
      <c r="B53" s="13" t="s">
        <v>3988</v>
      </c>
      <c r="C53" s="7" t="s">
        <v>3956</v>
      </c>
      <c r="D53" s="1" t="s">
        <v>841</v>
      </c>
      <c r="E53" s="21" t="s">
        <v>3958</v>
      </c>
      <c r="F53" s="88">
        <v>2029</v>
      </c>
      <c r="G53" s="84">
        <v>24</v>
      </c>
      <c r="H53" s="89">
        <f t="shared" si="1"/>
        <v>84.541666666666671</v>
      </c>
      <c r="I53" s="20"/>
    </row>
    <row r="54" spans="1:9" x14ac:dyDescent="0.2">
      <c r="A54" s="2">
        <v>53</v>
      </c>
      <c r="B54" s="13">
        <v>52</v>
      </c>
      <c r="C54" s="83" t="s">
        <v>3957</v>
      </c>
      <c r="D54" s="1" t="s">
        <v>1937</v>
      </c>
      <c r="E54" s="22">
        <v>84.02</v>
      </c>
      <c r="F54" s="88">
        <v>4537</v>
      </c>
      <c r="G54" s="84">
        <v>54</v>
      </c>
      <c r="H54" s="89">
        <f t="shared" si="1"/>
        <v>84.018518518518519</v>
      </c>
      <c r="I54" s="20"/>
    </row>
    <row r="55" spans="1:9" x14ac:dyDescent="0.2">
      <c r="A55" s="2">
        <v>54</v>
      </c>
      <c r="B55" s="13">
        <v>53</v>
      </c>
      <c r="C55" s="83" t="s">
        <v>3957</v>
      </c>
      <c r="D55" s="1" t="s">
        <v>1205</v>
      </c>
      <c r="E55" s="22">
        <v>85.15</v>
      </c>
      <c r="F55" s="88">
        <v>2937</v>
      </c>
      <c r="G55" s="84">
        <v>35</v>
      </c>
      <c r="H55" s="89">
        <f t="shared" si="1"/>
        <v>83.914285714285711</v>
      </c>
      <c r="I55" s="20"/>
    </row>
    <row r="56" spans="1:9" x14ac:dyDescent="0.2">
      <c r="A56" s="2">
        <v>55</v>
      </c>
      <c r="B56" s="13">
        <v>54</v>
      </c>
      <c r="C56" s="83" t="s">
        <v>3957</v>
      </c>
      <c r="D56" s="1" t="s">
        <v>1586</v>
      </c>
      <c r="E56" s="22">
        <v>83.48</v>
      </c>
      <c r="F56" s="88">
        <v>2755</v>
      </c>
      <c r="G56" s="84">
        <v>33</v>
      </c>
      <c r="H56" s="89">
        <f t="shared" si="1"/>
        <v>83.484848484848484</v>
      </c>
      <c r="I56" s="20"/>
    </row>
    <row r="57" spans="1:9" x14ac:dyDescent="0.2">
      <c r="A57" s="2">
        <v>56</v>
      </c>
      <c r="B57" s="13" t="s">
        <v>3988</v>
      </c>
      <c r="C57" s="7" t="s">
        <v>3956</v>
      </c>
      <c r="D57" s="1" t="s">
        <v>1745</v>
      </c>
      <c r="E57" s="22" t="s">
        <v>3958</v>
      </c>
      <c r="F57" s="88">
        <v>2083</v>
      </c>
      <c r="G57" s="84">
        <v>25</v>
      </c>
      <c r="H57" s="89">
        <f t="shared" si="1"/>
        <v>83.32</v>
      </c>
    </row>
    <row r="58" spans="1:9" x14ac:dyDescent="0.2">
      <c r="A58" s="2">
        <v>57</v>
      </c>
      <c r="B58" s="13">
        <v>55</v>
      </c>
      <c r="C58" s="83" t="s">
        <v>3957</v>
      </c>
      <c r="D58" s="1" t="s">
        <v>1206</v>
      </c>
      <c r="E58" s="22">
        <v>83.28</v>
      </c>
      <c r="F58" s="88">
        <v>3581</v>
      </c>
      <c r="G58" s="84">
        <v>43</v>
      </c>
      <c r="H58" s="89">
        <f t="shared" si="1"/>
        <v>83.279069767441854</v>
      </c>
      <c r="I58" s="20"/>
    </row>
    <row r="59" spans="1:9" x14ac:dyDescent="0.2">
      <c r="A59" s="2">
        <v>58</v>
      </c>
      <c r="B59" s="13">
        <v>56</v>
      </c>
      <c r="C59" s="83" t="s">
        <v>3957</v>
      </c>
      <c r="D59" s="1" t="s">
        <v>141</v>
      </c>
      <c r="E59" s="22">
        <v>83.25</v>
      </c>
      <c r="F59" s="90">
        <v>4412</v>
      </c>
      <c r="G59" s="84">
        <v>53</v>
      </c>
      <c r="H59" s="89">
        <f t="shared" si="1"/>
        <v>83.245283018867923</v>
      </c>
      <c r="I59" s="20"/>
    </row>
    <row r="60" spans="1:9" x14ac:dyDescent="0.2">
      <c r="A60" s="2">
        <v>59</v>
      </c>
      <c r="B60" s="13">
        <v>57</v>
      </c>
      <c r="C60" s="83" t="s">
        <v>3957</v>
      </c>
      <c r="D60" s="1" t="s">
        <v>431</v>
      </c>
      <c r="E60" s="22">
        <v>83.24</v>
      </c>
      <c r="F60" s="90">
        <v>3829</v>
      </c>
      <c r="G60" s="84">
        <v>46</v>
      </c>
      <c r="H60" s="89">
        <f t="shared" si="1"/>
        <v>83.239130434782609</v>
      </c>
      <c r="I60" s="20"/>
    </row>
    <row r="61" spans="1:9" x14ac:dyDescent="0.2">
      <c r="A61" s="2">
        <v>60</v>
      </c>
      <c r="B61" s="13">
        <v>58</v>
      </c>
      <c r="C61" s="83" t="s">
        <v>3957</v>
      </c>
      <c r="D61" s="1" t="s">
        <v>520</v>
      </c>
      <c r="E61" s="22">
        <v>83.18</v>
      </c>
      <c r="F61" s="88">
        <v>4658</v>
      </c>
      <c r="G61" s="84">
        <v>56</v>
      </c>
      <c r="H61" s="89">
        <f t="shared" si="1"/>
        <v>83.178571428571431</v>
      </c>
      <c r="I61" s="20"/>
    </row>
    <row r="62" spans="1:9" x14ac:dyDescent="0.2">
      <c r="A62" s="2">
        <v>61</v>
      </c>
      <c r="B62" s="13">
        <v>59</v>
      </c>
      <c r="C62" s="83" t="s">
        <v>3957</v>
      </c>
      <c r="D62" s="23" t="s">
        <v>1589</v>
      </c>
      <c r="E62" s="22">
        <v>83.02</v>
      </c>
      <c r="F62" s="88">
        <v>4068</v>
      </c>
      <c r="G62" s="84">
        <v>49</v>
      </c>
      <c r="H62" s="89">
        <f t="shared" si="1"/>
        <v>83.020408163265301</v>
      </c>
      <c r="I62" s="20"/>
    </row>
    <row r="63" spans="1:9" x14ac:dyDescent="0.2">
      <c r="A63" s="2">
        <v>62</v>
      </c>
      <c r="B63" s="13">
        <v>60</v>
      </c>
      <c r="C63" s="83" t="s">
        <v>3957</v>
      </c>
      <c r="D63" s="1" t="s">
        <v>2638</v>
      </c>
      <c r="E63" s="22">
        <v>82.28</v>
      </c>
      <c r="F63" s="90">
        <v>5019</v>
      </c>
      <c r="G63" s="84">
        <v>61</v>
      </c>
      <c r="H63" s="89">
        <f t="shared" si="1"/>
        <v>82.278688524590166</v>
      </c>
      <c r="I63" s="20"/>
    </row>
    <row r="64" spans="1:9" x14ac:dyDescent="0.2">
      <c r="A64" s="2">
        <v>63</v>
      </c>
      <c r="B64" s="13">
        <v>61</v>
      </c>
      <c r="C64" s="83" t="s">
        <v>3957</v>
      </c>
      <c r="D64" s="1" t="s">
        <v>1892</v>
      </c>
      <c r="E64" s="22">
        <v>82.28</v>
      </c>
      <c r="F64" s="90">
        <v>3291</v>
      </c>
      <c r="G64" s="84">
        <v>40</v>
      </c>
      <c r="H64" s="89">
        <f t="shared" si="1"/>
        <v>82.275000000000006</v>
      </c>
      <c r="I64" s="20"/>
    </row>
    <row r="65" spans="1:9" x14ac:dyDescent="0.2">
      <c r="A65" s="2">
        <v>64</v>
      </c>
      <c r="B65" s="13">
        <v>62</v>
      </c>
      <c r="C65" s="83" t="s">
        <v>3957</v>
      </c>
      <c r="D65" s="1" t="s">
        <v>1951</v>
      </c>
      <c r="E65" s="22">
        <v>81.7</v>
      </c>
      <c r="F65" s="88">
        <v>3758</v>
      </c>
      <c r="G65" s="84">
        <v>46</v>
      </c>
      <c r="H65" s="89">
        <f t="shared" si="1"/>
        <v>81.695652173913047</v>
      </c>
      <c r="I65" s="20"/>
    </row>
    <row r="66" spans="1:9" x14ac:dyDescent="0.2">
      <c r="A66" s="2">
        <v>65</v>
      </c>
      <c r="B66" s="13">
        <v>64</v>
      </c>
      <c r="C66" s="83" t="s">
        <v>3957</v>
      </c>
      <c r="D66" s="1" t="s">
        <v>428</v>
      </c>
      <c r="E66" s="22">
        <v>81.56</v>
      </c>
      <c r="F66" s="88">
        <v>5138</v>
      </c>
      <c r="G66" s="84">
        <v>63</v>
      </c>
      <c r="H66" s="89">
        <f t="shared" ref="H66:H97" si="2">F66/G66</f>
        <v>81.555555555555557</v>
      </c>
      <c r="I66" s="20"/>
    </row>
    <row r="67" spans="1:9" x14ac:dyDescent="0.2">
      <c r="A67" s="2">
        <v>66</v>
      </c>
      <c r="B67" s="13">
        <v>65</v>
      </c>
      <c r="C67" s="83" t="s">
        <v>3957</v>
      </c>
      <c r="D67" s="1" t="s">
        <v>818</v>
      </c>
      <c r="E67" s="22">
        <v>81.56</v>
      </c>
      <c r="F67" s="88">
        <v>2202</v>
      </c>
      <c r="G67" s="84">
        <v>27</v>
      </c>
      <c r="H67" s="89">
        <f t="shared" si="2"/>
        <v>81.555555555555557</v>
      </c>
      <c r="I67" s="20"/>
    </row>
    <row r="68" spans="1:9" x14ac:dyDescent="0.2">
      <c r="A68" s="2">
        <v>67</v>
      </c>
      <c r="B68" s="13">
        <v>66</v>
      </c>
      <c r="C68" s="83" t="s">
        <v>3957</v>
      </c>
      <c r="D68" s="1" t="s">
        <v>642</v>
      </c>
      <c r="E68" s="22">
        <v>81.5</v>
      </c>
      <c r="F68" s="90">
        <v>2771</v>
      </c>
      <c r="G68" s="84">
        <v>34</v>
      </c>
      <c r="H68" s="89">
        <f t="shared" si="2"/>
        <v>81.5</v>
      </c>
      <c r="I68" s="20"/>
    </row>
    <row r="69" spans="1:9" x14ac:dyDescent="0.2">
      <c r="A69" s="2">
        <v>68</v>
      </c>
      <c r="B69" s="13">
        <v>63</v>
      </c>
      <c r="C69" s="83" t="s">
        <v>3957</v>
      </c>
      <c r="D69" s="23" t="s">
        <v>3893</v>
      </c>
      <c r="E69" s="21">
        <v>81.64</v>
      </c>
      <c r="F69" s="88">
        <v>3480</v>
      </c>
      <c r="G69" s="7">
        <v>43</v>
      </c>
      <c r="H69" s="89">
        <f t="shared" si="2"/>
        <v>80.930232558139537</v>
      </c>
      <c r="I69" s="20"/>
    </row>
    <row r="70" spans="1:9" x14ac:dyDescent="0.2">
      <c r="A70" s="2">
        <v>69</v>
      </c>
      <c r="B70" s="13">
        <v>67</v>
      </c>
      <c r="C70" s="83" t="s">
        <v>3957</v>
      </c>
      <c r="D70" s="1" t="s">
        <v>2280</v>
      </c>
      <c r="E70" s="22">
        <v>80.739999999999995</v>
      </c>
      <c r="F70" s="90">
        <v>4762</v>
      </c>
      <c r="G70" s="7">
        <v>59</v>
      </c>
      <c r="H70" s="89">
        <f t="shared" si="2"/>
        <v>80.711864406779668</v>
      </c>
      <c r="I70" s="20"/>
    </row>
    <row r="71" spans="1:9" x14ac:dyDescent="0.2">
      <c r="A71" s="2">
        <v>70</v>
      </c>
      <c r="B71" s="13">
        <v>68</v>
      </c>
      <c r="C71" s="83" t="s">
        <v>3957</v>
      </c>
      <c r="D71" s="1" t="s">
        <v>1522</v>
      </c>
      <c r="E71" s="21">
        <v>80.430000000000007</v>
      </c>
      <c r="F71" s="88">
        <v>2252</v>
      </c>
      <c r="G71" s="84">
        <v>28</v>
      </c>
      <c r="H71" s="89">
        <f t="shared" si="2"/>
        <v>80.428571428571431</v>
      </c>
      <c r="I71" s="20"/>
    </row>
    <row r="72" spans="1:9" x14ac:dyDescent="0.2">
      <c r="A72" s="2">
        <v>71</v>
      </c>
      <c r="B72" s="13">
        <v>69</v>
      </c>
      <c r="C72" s="83" t="s">
        <v>3957</v>
      </c>
      <c r="D72" s="23" t="s">
        <v>3959</v>
      </c>
      <c r="E72" s="22">
        <v>77.25</v>
      </c>
      <c r="F72" s="88">
        <v>2399</v>
      </c>
      <c r="G72" s="84">
        <v>30</v>
      </c>
      <c r="H72" s="89">
        <f t="shared" si="2"/>
        <v>79.966666666666669</v>
      </c>
      <c r="I72" s="20"/>
    </row>
    <row r="73" spans="1:9" x14ac:dyDescent="0.2">
      <c r="A73" s="2">
        <v>72</v>
      </c>
      <c r="B73" s="13">
        <v>71</v>
      </c>
      <c r="C73" s="83" t="s">
        <v>3957</v>
      </c>
      <c r="D73" s="1" t="s">
        <v>1606</v>
      </c>
      <c r="E73" s="22">
        <v>79.739999999999995</v>
      </c>
      <c r="F73" s="90">
        <v>3429</v>
      </c>
      <c r="G73" s="84">
        <v>43</v>
      </c>
      <c r="H73" s="89">
        <f t="shared" si="2"/>
        <v>79.744186046511629</v>
      </c>
      <c r="I73" s="20"/>
    </row>
    <row r="74" spans="1:9" x14ac:dyDescent="0.2">
      <c r="A74" s="2">
        <v>73</v>
      </c>
      <c r="B74" s="13">
        <v>72</v>
      </c>
      <c r="C74" s="83" t="s">
        <v>3957</v>
      </c>
      <c r="D74" s="1" t="s">
        <v>1038</v>
      </c>
      <c r="E74" s="22">
        <v>79.61</v>
      </c>
      <c r="F74" s="88">
        <v>3025</v>
      </c>
      <c r="G74" s="84">
        <v>38</v>
      </c>
      <c r="H74" s="89">
        <f t="shared" si="2"/>
        <v>79.60526315789474</v>
      </c>
      <c r="I74" s="20"/>
    </row>
    <row r="75" spans="1:9" x14ac:dyDescent="0.2">
      <c r="A75" s="2">
        <v>74</v>
      </c>
      <c r="B75" s="13">
        <v>73</v>
      </c>
      <c r="C75" s="83" t="s">
        <v>3957</v>
      </c>
      <c r="D75" s="1" t="s">
        <v>465</v>
      </c>
      <c r="E75" s="22">
        <v>79.12</v>
      </c>
      <c r="F75" s="88">
        <v>2611</v>
      </c>
      <c r="G75" s="84">
        <v>33</v>
      </c>
      <c r="H75" s="89">
        <f t="shared" si="2"/>
        <v>79.121212121212125</v>
      </c>
      <c r="I75" s="20"/>
    </row>
    <row r="76" spans="1:9" x14ac:dyDescent="0.2">
      <c r="A76" s="2">
        <v>75</v>
      </c>
      <c r="B76" s="13">
        <v>74</v>
      </c>
      <c r="C76" s="83" t="s">
        <v>3957</v>
      </c>
      <c r="D76" s="23" t="s">
        <v>92</v>
      </c>
      <c r="E76" s="22">
        <v>78.94</v>
      </c>
      <c r="F76" s="88">
        <v>2757</v>
      </c>
      <c r="G76" s="7">
        <v>35</v>
      </c>
      <c r="H76" s="89">
        <f t="shared" si="2"/>
        <v>78.771428571428572</v>
      </c>
      <c r="I76" s="20"/>
    </row>
    <row r="77" spans="1:9" x14ac:dyDescent="0.2">
      <c r="A77" s="2">
        <v>76</v>
      </c>
      <c r="B77" s="13">
        <v>75</v>
      </c>
      <c r="C77" s="83" t="s">
        <v>3957</v>
      </c>
      <c r="D77" s="1" t="s">
        <v>1572</v>
      </c>
      <c r="E77" s="22">
        <v>78.680000000000007</v>
      </c>
      <c r="F77" s="90">
        <v>2203</v>
      </c>
      <c r="G77" s="84">
        <v>28</v>
      </c>
      <c r="H77" s="89">
        <f t="shared" si="2"/>
        <v>78.678571428571431</v>
      </c>
      <c r="I77" s="20"/>
    </row>
    <row r="78" spans="1:9" x14ac:dyDescent="0.2">
      <c r="A78" s="2">
        <v>77</v>
      </c>
      <c r="B78" s="13">
        <v>76</v>
      </c>
      <c r="C78" s="83" t="s">
        <v>3957</v>
      </c>
      <c r="D78" s="1" t="s">
        <v>1603</v>
      </c>
      <c r="E78" s="22">
        <v>78.64</v>
      </c>
      <c r="F78" s="88">
        <v>2202</v>
      </c>
      <c r="G78" s="84">
        <v>28</v>
      </c>
      <c r="H78" s="89">
        <f t="shared" si="2"/>
        <v>78.642857142857139</v>
      </c>
      <c r="I78" s="20"/>
    </row>
    <row r="79" spans="1:9" x14ac:dyDescent="0.2">
      <c r="A79" s="2">
        <v>78</v>
      </c>
      <c r="B79" s="13">
        <v>77</v>
      </c>
      <c r="C79" s="83" t="s">
        <v>3957</v>
      </c>
      <c r="D79" s="1" t="s">
        <v>544</v>
      </c>
      <c r="E79" s="22">
        <v>78.62</v>
      </c>
      <c r="F79" s="88">
        <v>3066</v>
      </c>
      <c r="G79" s="84">
        <v>39</v>
      </c>
      <c r="H79" s="89">
        <f t="shared" si="2"/>
        <v>78.615384615384613</v>
      </c>
      <c r="I79" s="20"/>
    </row>
    <row r="80" spans="1:9" x14ac:dyDescent="0.2">
      <c r="A80" s="2">
        <v>79</v>
      </c>
      <c r="B80" s="13">
        <v>78</v>
      </c>
      <c r="C80" s="83" t="s">
        <v>3957</v>
      </c>
      <c r="D80" s="1" t="s">
        <v>524</v>
      </c>
      <c r="E80" s="22">
        <v>78.61</v>
      </c>
      <c r="F80" s="88">
        <v>4402</v>
      </c>
      <c r="G80" s="84">
        <v>56</v>
      </c>
      <c r="H80" s="89">
        <f t="shared" si="2"/>
        <v>78.607142857142861</v>
      </c>
      <c r="I80" s="20"/>
    </row>
    <row r="81" spans="1:9" x14ac:dyDescent="0.2">
      <c r="A81" s="2">
        <v>80</v>
      </c>
      <c r="B81" s="13">
        <v>79</v>
      </c>
      <c r="C81" s="83" t="s">
        <v>3957</v>
      </c>
      <c r="D81" s="1" t="s">
        <v>538</v>
      </c>
      <c r="E81" s="22">
        <v>78.55</v>
      </c>
      <c r="F81" s="90">
        <v>3692</v>
      </c>
      <c r="G81" s="84">
        <v>47</v>
      </c>
      <c r="H81" s="89">
        <f t="shared" si="2"/>
        <v>78.553191489361708</v>
      </c>
      <c r="I81" s="20"/>
    </row>
    <row r="82" spans="1:9" x14ac:dyDescent="0.2">
      <c r="A82" s="2">
        <v>81</v>
      </c>
      <c r="B82" s="13">
        <v>70</v>
      </c>
      <c r="C82" s="83" t="s">
        <v>3957</v>
      </c>
      <c r="D82" s="1" t="s">
        <v>1212</v>
      </c>
      <c r="E82" s="22">
        <v>79.760000000000005</v>
      </c>
      <c r="F82" s="90">
        <v>3927</v>
      </c>
      <c r="G82" s="7">
        <v>50</v>
      </c>
      <c r="H82" s="89">
        <f t="shared" si="2"/>
        <v>78.540000000000006</v>
      </c>
      <c r="I82" s="20"/>
    </row>
    <row r="83" spans="1:9" x14ac:dyDescent="0.2">
      <c r="A83" s="2">
        <v>82</v>
      </c>
      <c r="B83" s="13">
        <v>80</v>
      </c>
      <c r="C83" s="83" t="s">
        <v>3957</v>
      </c>
      <c r="D83" s="1" t="s">
        <v>456</v>
      </c>
      <c r="E83" s="22">
        <v>78.510000000000005</v>
      </c>
      <c r="F83" s="90">
        <v>3376</v>
      </c>
      <c r="G83" s="84">
        <v>43</v>
      </c>
      <c r="H83" s="89">
        <f t="shared" si="2"/>
        <v>78.511627906976742</v>
      </c>
      <c r="I83" s="20"/>
    </row>
    <row r="84" spans="1:9" x14ac:dyDescent="0.2">
      <c r="A84" s="2">
        <v>83</v>
      </c>
      <c r="B84" s="13">
        <v>84</v>
      </c>
      <c r="C84" s="7" t="s">
        <v>3956</v>
      </c>
      <c r="D84" s="23" t="s">
        <v>1634</v>
      </c>
      <c r="E84" s="22">
        <v>77.239999999999995</v>
      </c>
      <c r="F84" s="90">
        <v>4048</v>
      </c>
      <c r="G84" s="7">
        <v>52</v>
      </c>
      <c r="H84" s="89">
        <f t="shared" si="2"/>
        <v>77.84615384615384</v>
      </c>
      <c r="I84" s="20"/>
    </row>
    <row r="85" spans="1:9" x14ac:dyDescent="0.2">
      <c r="A85" s="2">
        <v>84</v>
      </c>
      <c r="B85" s="13">
        <v>81</v>
      </c>
      <c r="C85" s="83" t="s">
        <v>3957</v>
      </c>
      <c r="D85" s="1" t="s">
        <v>622</v>
      </c>
      <c r="E85" s="22">
        <v>78.28</v>
      </c>
      <c r="F85" s="88">
        <v>5448</v>
      </c>
      <c r="G85" s="84">
        <v>70</v>
      </c>
      <c r="H85" s="89">
        <f t="shared" si="2"/>
        <v>77.828571428571422</v>
      </c>
    </row>
    <row r="86" spans="1:9" x14ac:dyDescent="0.2">
      <c r="A86" s="2">
        <v>85</v>
      </c>
      <c r="B86" s="13">
        <v>82</v>
      </c>
      <c r="C86" s="83" t="s">
        <v>3957</v>
      </c>
      <c r="D86" s="1" t="s">
        <v>455</v>
      </c>
      <c r="E86" s="22">
        <v>77.650000000000006</v>
      </c>
      <c r="F86" s="88">
        <v>3727</v>
      </c>
      <c r="G86" s="84">
        <v>48</v>
      </c>
      <c r="H86" s="89">
        <f t="shared" si="2"/>
        <v>77.645833333333329</v>
      </c>
      <c r="I86" s="20"/>
    </row>
    <row r="87" spans="1:9" x14ac:dyDescent="0.2">
      <c r="A87" s="2">
        <v>86</v>
      </c>
      <c r="B87" s="13">
        <v>83</v>
      </c>
      <c r="C87" s="83" t="s">
        <v>3957</v>
      </c>
      <c r="D87" s="1" t="s">
        <v>612</v>
      </c>
      <c r="E87" s="22">
        <v>77.400000000000006</v>
      </c>
      <c r="F87" s="88">
        <v>3096</v>
      </c>
      <c r="G87" s="84">
        <v>40</v>
      </c>
      <c r="H87" s="89">
        <f t="shared" si="2"/>
        <v>77.400000000000006</v>
      </c>
      <c r="I87" s="20"/>
    </row>
    <row r="88" spans="1:9" x14ac:dyDescent="0.2">
      <c r="A88" s="2">
        <v>87</v>
      </c>
      <c r="B88" s="13">
        <v>85</v>
      </c>
      <c r="C88" s="83" t="s">
        <v>3957</v>
      </c>
      <c r="D88" s="1" t="s">
        <v>2503</v>
      </c>
      <c r="E88" s="22">
        <v>77.099999999999994</v>
      </c>
      <c r="F88" s="90">
        <v>3238</v>
      </c>
      <c r="G88" s="84">
        <v>42</v>
      </c>
      <c r="H88" s="89">
        <f t="shared" si="2"/>
        <v>77.095238095238102</v>
      </c>
      <c r="I88" s="20"/>
    </row>
    <row r="89" spans="1:9" x14ac:dyDescent="0.2">
      <c r="A89" s="2">
        <v>88</v>
      </c>
      <c r="B89" s="13">
        <v>86</v>
      </c>
      <c r="C89" s="83" t="s">
        <v>3957</v>
      </c>
      <c r="D89" s="1" t="s">
        <v>497</v>
      </c>
      <c r="E89" s="22">
        <v>77.02</v>
      </c>
      <c r="F89" s="90">
        <v>3389</v>
      </c>
      <c r="G89" s="84">
        <v>44</v>
      </c>
      <c r="H89" s="89">
        <f t="shared" si="2"/>
        <v>77.022727272727266</v>
      </c>
      <c r="I89" s="20"/>
    </row>
    <row r="90" spans="1:9" x14ac:dyDescent="0.2">
      <c r="A90" s="2">
        <v>89</v>
      </c>
      <c r="B90" s="13">
        <v>87</v>
      </c>
      <c r="C90" s="83" t="s">
        <v>3957</v>
      </c>
      <c r="D90" s="1" t="s">
        <v>1632</v>
      </c>
      <c r="E90" s="22">
        <v>76.92</v>
      </c>
      <c r="F90" s="88">
        <v>2769</v>
      </c>
      <c r="G90" s="84">
        <v>36</v>
      </c>
      <c r="H90" s="89">
        <f t="shared" si="2"/>
        <v>76.916666666666671</v>
      </c>
      <c r="I90" s="20"/>
    </row>
    <row r="91" spans="1:9" x14ac:dyDescent="0.2">
      <c r="A91" s="2">
        <v>90</v>
      </c>
      <c r="B91" s="13">
        <v>88</v>
      </c>
      <c r="C91" s="83" t="s">
        <v>3957</v>
      </c>
      <c r="D91" s="23" t="s">
        <v>1182</v>
      </c>
      <c r="E91" s="22">
        <v>77.38</v>
      </c>
      <c r="F91" s="88">
        <v>3151</v>
      </c>
      <c r="G91" s="84">
        <v>41</v>
      </c>
      <c r="H91" s="89">
        <f t="shared" si="2"/>
        <v>76.853658536585371</v>
      </c>
      <c r="I91" s="20"/>
    </row>
    <row r="92" spans="1:9" x14ac:dyDescent="0.2">
      <c r="A92" s="2">
        <v>91</v>
      </c>
      <c r="B92" s="13">
        <v>89</v>
      </c>
      <c r="C92" s="83" t="s">
        <v>3957</v>
      </c>
      <c r="D92" s="1" t="s">
        <v>1598</v>
      </c>
      <c r="E92" s="22">
        <v>76.849999999999994</v>
      </c>
      <c r="F92" s="88">
        <v>2536</v>
      </c>
      <c r="G92" s="84">
        <v>33</v>
      </c>
      <c r="H92" s="89">
        <f t="shared" si="2"/>
        <v>76.848484848484844</v>
      </c>
      <c r="I92" s="20"/>
    </row>
    <row r="93" spans="1:9" x14ac:dyDescent="0.2">
      <c r="A93" s="2">
        <v>92</v>
      </c>
      <c r="B93" s="13">
        <v>91</v>
      </c>
      <c r="C93" s="83" t="s">
        <v>3957</v>
      </c>
      <c r="D93" s="1" t="s">
        <v>1538</v>
      </c>
      <c r="E93" s="22">
        <v>75.81</v>
      </c>
      <c r="F93" s="88">
        <v>2350</v>
      </c>
      <c r="G93" s="84">
        <v>31</v>
      </c>
      <c r="H93" s="89">
        <f t="shared" si="2"/>
        <v>75.806451612903231</v>
      </c>
      <c r="I93" s="20"/>
    </row>
    <row r="94" spans="1:9" x14ac:dyDescent="0.2">
      <c r="A94" s="2">
        <v>93</v>
      </c>
      <c r="B94" s="13">
        <v>92</v>
      </c>
      <c r="C94" s="83" t="s">
        <v>3957</v>
      </c>
      <c r="D94" s="23" t="s">
        <v>2712</v>
      </c>
      <c r="E94" s="22">
        <v>75.73</v>
      </c>
      <c r="F94" s="88">
        <v>2499</v>
      </c>
      <c r="G94" s="84">
        <v>33</v>
      </c>
      <c r="H94" s="89">
        <f t="shared" si="2"/>
        <v>75.727272727272734</v>
      </c>
      <c r="I94" s="20"/>
    </row>
    <row r="95" spans="1:9" x14ac:dyDescent="0.2">
      <c r="A95" s="2">
        <v>94</v>
      </c>
      <c r="B95" s="13">
        <v>93</v>
      </c>
      <c r="C95" s="83" t="s">
        <v>3957</v>
      </c>
      <c r="D95" s="1" t="s">
        <v>109</v>
      </c>
      <c r="E95" s="22">
        <v>75.7</v>
      </c>
      <c r="F95" s="88">
        <v>2271</v>
      </c>
      <c r="G95" s="84">
        <v>30</v>
      </c>
      <c r="H95" s="89">
        <f t="shared" si="2"/>
        <v>75.7</v>
      </c>
      <c r="I95" s="20"/>
    </row>
    <row r="96" spans="1:9" x14ac:dyDescent="0.2">
      <c r="A96" s="2">
        <v>95</v>
      </c>
      <c r="B96" s="13">
        <v>90</v>
      </c>
      <c r="C96" s="83" t="s">
        <v>3957</v>
      </c>
      <c r="D96" s="1" t="s">
        <v>1211</v>
      </c>
      <c r="E96" s="21">
        <v>76.849999999999994</v>
      </c>
      <c r="F96" s="90">
        <v>3014</v>
      </c>
      <c r="G96" s="7">
        <v>40</v>
      </c>
      <c r="H96" s="89">
        <f t="shared" si="2"/>
        <v>75.349999999999994</v>
      </c>
      <c r="I96" s="20"/>
    </row>
    <row r="97" spans="1:9" x14ac:dyDescent="0.2">
      <c r="A97" s="2">
        <v>96</v>
      </c>
      <c r="B97" s="13">
        <v>95</v>
      </c>
      <c r="C97" s="83" t="s">
        <v>3957</v>
      </c>
      <c r="D97" s="1" t="s">
        <v>1183</v>
      </c>
      <c r="E97" s="22">
        <v>75.03</v>
      </c>
      <c r="F97" s="90">
        <v>2476</v>
      </c>
      <c r="G97" s="84">
        <v>33</v>
      </c>
      <c r="H97" s="89">
        <f t="shared" si="2"/>
        <v>75.030303030303031</v>
      </c>
      <c r="I97" s="20"/>
    </row>
    <row r="98" spans="1:9" x14ac:dyDescent="0.2">
      <c r="A98" s="2">
        <v>97</v>
      </c>
      <c r="B98" s="13">
        <v>96</v>
      </c>
      <c r="C98" s="83" t="s">
        <v>3957</v>
      </c>
      <c r="D98" s="1" t="s">
        <v>620</v>
      </c>
      <c r="E98" s="22">
        <v>74.87</v>
      </c>
      <c r="F98" s="90">
        <v>3968</v>
      </c>
      <c r="G98" s="84">
        <v>53</v>
      </c>
      <c r="H98" s="89">
        <f t="shared" ref="H98:H129" si="3">F98/G98</f>
        <v>74.867924528301884</v>
      </c>
      <c r="I98" s="20"/>
    </row>
    <row r="99" spans="1:9" x14ac:dyDescent="0.2">
      <c r="A99" s="2">
        <v>98</v>
      </c>
      <c r="B99" s="13">
        <v>97</v>
      </c>
      <c r="C99" s="83" t="s">
        <v>3957</v>
      </c>
      <c r="D99" s="23" t="s">
        <v>44</v>
      </c>
      <c r="E99" s="22">
        <v>74.790000000000006</v>
      </c>
      <c r="F99" s="88">
        <v>2094</v>
      </c>
      <c r="G99" s="84">
        <v>28</v>
      </c>
      <c r="H99" s="89">
        <f t="shared" si="3"/>
        <v>74.785714285714292</v>
      </c>
      <c r="I99" s="20"/>
    </row>
    <row r="100" spans="1:9" x14ac:dyDescent="0.2">
      <c r="A100" s="2">
        <v>99</v>
      </c>
      <c r="B100" s="13">
        <v>98</v>
      </c>
      <c r="C100" s="83" t="s">
        <v>3957</v>
      </c>
      <c r="D100" s="1" t="s">
        <v>1439</v>
      </c>
      <c r="E100" s="22">
        <v>74.59</v>
      </c>
      <c r="F100" s="88">
        <v>2536</v>
      </c>
      <c r="G100" s="84">
        <v>34</v>
      </c>
      <c r="H100" s="89">
        <f t="shared" si="3"/>
        <v>74.588235294117652</v>
      </c>
      <c r="I100" s="20"/>
    </row>
    <row r="101" spans="1:9" x14ac:dyDescent="0.2">
      <c r="A101" s="2">
        <v>100</v>
      </c>
      <c r="B101" s="13">
        <v>94</v>
      </c>
      <c r="C101" s="83" t="s">
        <v>3957</v>
      </c>
      <c r="D101" s="1" t="s">
        <v>1566</v>
      </c>
      <c r="E101" s="22">
        <v>75.319999999999993</v>
      </c>
      <c r="F101" s="88">
        <v>3568</v>
      </c>
      <c r="G101" s="7">
        <v>48</v>
      </c>
      <c r="H101" s="89">
        <f t="shared" si="3"/>
        <v>74.333333333333329</v>
      </c>
      <c r="I101" s="20"/>
    </row>
    <row r="102" spans="1:9" x14ac:dyDescent="0.2">
      <c r="A102" s="2">
        <v>101</v>
      </c>
      <c r="B102" s="13">
        <v>99</v>
      </c>
      <c r="C102" s="83" t="s">
        <v>3957</v>
      </c>
      <c r="D102" s="1" t="s">
        <v>218</v>
      </c>
      <c r="E102" s="21">
        <v>74.209999999999994</v>
      </c>
      <c r="F102" s="88">
        <v>4156</v>
      </c>
      <c r="G102" s="84">
        <v>56</v>
      </c>
      <c r="H102" s="89">
        <f t="shared" si="3"/>
        <v>74.214285714285708</v>
      </c>
      <c r="I102" s="20"/>
    </row>
    <row r="103" spans="1:9" x14ac:dyDescent="0.2">
      <c r="A103" s="2">
        <v>102</v>
      </c>
      <c r="B103" s="13">
        <v>100</v>
      </c>
      <c r="C103" s="83" t="s">
        <v>3957</v>
      </c>
      <c r="D103" s="1" t="s">
        <v>3950</v>
      </c>
      <c r="E103" s="22">
        <v>73.94</v>
      </c>
      <c r="F103" s="90">
        <v>2588</v>
      </c>
      <c r="G103" s="84">
        <v>35</v>
      </c>
      <c r="H103" s="89">
        <f t="shared" si="3"/>
        <v>73.942857142857136</v>
      </c>
      <c r="I103" s="20"/>
    </row>
    <row r="104" spans="1:9" x14ac:dyDescent="0.2">
      <c r="A104" s="2">
        <v>103</v>
      </c>
      <c r="B104" s="13">
        <v>101</v>
      </c>
      <c r="C104" s="83" t="s">
        <v>3957</v>
      </c>
      <c r="D104" s="1" t="s">
        <v>193</v>
      </c>
      <c r="E104" s="22">
        <v>73.83</v>
      </c>
      <c r="F104" s="90">
        <v>2141</v>
      </c>
      <c r="G104" s="84">
        <v>29</v>
      </c>
      <c r="H104" s="89">
        <f t="shared" si="3"/>
        <v>73.827586206896555</v>
      </c>
      <c r="I104" s="20"/>
    </row>
    <row r="105" spans="1:9" x14ac:dyDescent="0.2">
      <c r="A105" s="2">
        <v>104</v>
      </c>
      <c r="B105" s="13">
        <v>102</v>
      </c>
      <c r="C105" s="83" t="s">
        <v>3957</v>
      </c>
      <c r="D105" s="1" t="s">
        <v>2428</v>
      </c>
      <c r="E105" s="22">
        <v>73.760000000000005</v>
      </c>
      <c r="F105" s="88">
        <v>2803</v>
      </c>
      <c r="G105" s="84">
        <v>38</v>
      </c>
      <c r="H105" s="89">
        <f t="shared" si="3"/>
        <v>73.763157894736835</v>
      </c>
      <c r="I105" s="20"/>
    </row>
    <row r="106" spans="1:9" x14ac:dyDescent="0.2">
      <c r="A106" s="2">
        <v>105</v>
      </c>
      <c r="B106" s="13">
        <v>103</v>
      </c>
      <c r="C106" s="83" t="s">
        <v>3957</v>
      </c>
      <c r="D106" s="1" t="s">
        <v>453</v>
      </c>
      <c r="E106" s="22">
        <v>73.67</v>
      </c>
      <c r="F106" s="88">
        <v>4052</v>
      </c>
      <c r="G106" s="84">
        <v>55</v>
      </c>
      <c r="H106" s="89">
        <f t="shared" si="3"/>
        <v>73.672727272727272</v>
      </c>
      <c r="I106" s="20"/>
    </row>
    <row r="107" spans="1:9" x14ac:dyDescent="0.2">
      <c r="A107" s="2">
        <v>106</v>
      </c>
      <c r="B107" s="13">
        <v>104</v>
      </c>
      <c r="C107" s="83" t="s">
        <v>3957</v>
      </c>
      <c r="D107" s="1" t="s">
        <v>1931</v>
      </c>
      <c r="E107" s="22">
        <v>73.33</v>
      </c>
      <c r="F107" s="88">
        <v>2640</v>
      </c>
      <c r="G107" s="84">
        <v>36</v>
      </c>
      <c r="H107" s="89">
        <f t="shared" si="3"/>
        <v>73.333333333333329</v>
      </c>
      <c r="I107" s="20"/>
    </row>
    <row r="108" spans="1:9" x14ac:dyDescent="0.2">
      <c r="A108" s="2">
        <v>107</v>
      </c>
      <c r="B108" s="13">
        <v>105</v>
      </c>
      <c r="C108" s="83" t="s">
        <v>3957</v>
      </c>
      <c r="D108" s="1" t="s">
        <v>1430</v>
      </c>
      <c r="E108" s="22">
        <v>73.27</v>
      </c>
      <c r="F108" s="90">
        <v>3004</v>
      </c>
      <c r="G108" s="84">
        <v>41</v>
      </c>
      <c r="H108" s="89">
        <f t="shared" si="3"/>
        <v>73.268292682926827</v>
      </c>
      <c r="I108" s="20"/>
    </row>
    <row r="109" spans="1:9" x14ac:dyDescent="0.2">
      <c r="A109" s="2">
        <v>108</v>
      </c>
      <c r="B109" s="13">
        <v>106</v>
      </c>
      <c r="C109" s="83" t="s">
        <v>3957</v>
      </c>
      <c r="D109" s="1" t="s">
        <v>516</v>
      </c>
      <c r="E109" s="22">
        <v>72.89</v>
      </c>
      <c r="F109" s="90">
        <v>2624</v>
      </c>
      <c r="G109" s="84">
        <v>36</v>
      </c>
      <c r="H109" s="89">
        <f t="shared" si="3"/>
        <v>72.888888888888886</v>
      </c>
      <c r="I109" s="20"/>
    </row>
    <row r="110" spans="1:9" x14ac:dyDescent="0.2">
      <c r="A110" s="2">
        <v>109</v>
      </c>
      <c r="B110" s="13">
        <v>107</v>
      </c>
      <c r="C110" s="83" t="s">
        <v>3957</v>
      </c>
      <c r="D110" s="1" t="s">
        <v>463</v>
      </c>
      <c r="E110" s="21">
        <v>71.819999999999993</v>
      </c>
      <c r="F110" s="88">
        <v>2729</v>
      </c>
      <c r="G110" s="84">
        <v>38</v>
      </c>
      <c r="H110" s="89">
        <f t="shared" si="3"/>
        <v>71.815789473684205</v>
      </c>
      <c r="I110" s="20"/>
    </row>
    <row r="111" spans="1:9" x14ac:dyDescent="0.2">
      <c r="A111" s="2">
        <v>110</v>
      </c>
      <c r="B111" s="13">
        <v>108</v>
      </c>
      <c r="C111" s="83" t="s">
        <v>3957</v>
      </c>
      <c r="D111" s="1" t="s">
        <v>462</v>
      </c>
      <c r="E111" s="22">
        <v>71.81</v>
      </c>
      <c r="F111" s="88">
        <v>3016</v>
      </c>
      <c r="G111" s="84">
        <v>42</v>
      </c>
      <c r="H111" s="89">
        <f t="shared" si="3"/>
        <v>71.80952380952381</v>
      </c>
      <c r="I111" s="20"/>
    </row>
    <row r="112" spans="1:9" x14ac:dyDescent="0.2">
      <c r="A112" s="2">
        <v>111</v>
      </c>
      <c r="B112" s="13">
        <v>111</v>
      </c>
      <c r="C112" s="82" t="s">
        <v>3955</v>
      </c>
      <c r="D112" s="23" t="s">
        <v>1210</v>
      </c>
      <c r="E112" s="22">
        <v>70.489999999999995</v>
      </c>
      <c r="F112" s="88">
        <v>3015</v>
      </c>
      <c r="G112" s="7">
        <v>42</v>
      </c>
      <c r="H112" s="89">
        <f t="shared" si="3"/>
        <v>71.785714285714292</v>
      </c>
      <c r="I112" s="20"/>
    </row>
    <row r="113" spans="1:9" x14ac:dyDescent="0.2">
      <c r="A113" s="2">
        <v>112</v>
      </c>
      <c r="B113" s="13">
        <v>109</v>
      </c>
      <c r="C113" s="83" t="s">
        <v>3957</v>
      </c>
      <c r="D113" s="1" t="s">
        <v>3948</v>
      </c>
      <c r="E113" s="22">
        <v>71.25</v>
      </c>
      <c r="F113" s="90">
        <v>3634</v>
      </c>
      <c r="G113" s="84">
        <v>51</v>
      </c>
      <c r="H113" s="89">
        <f t="shared" si="3"/>
        <v>71.254901960784309</v>
      </c>
      <c r="I113" s="20"/>
    </row>
    <row r="114" spans="1:9" x14ac:dyDescent="0.2">
      <c r="A114" s="2">
        <v>113</v>
      </c>
      <c r="B114" s="13">
        <v>110</v>
      </c>
      <c r="C114" s="83" t="s">
        <v>3957</v>
      </c>
      <c r="D114" s="23" t="s">
        <v>1581</v>
      </c>
      <c r="E114" s="22">
        <v>71.599999999999994</v>
      </c>
      <c r="F114" s="88">
        <v>2541</v>
      </c>
      <c r="G114" s="84">
        <v>36</v>
      </c>
      <c r="H114" s="89">
        <f t="shared" si="3"/>
        <v>70.583333333333329</v>
      </c>
      <c r="I114" s="20"/>
    </row>
    <row r="115" spans="1:9" x14ac:dyDescent="0.2">
      <c r="A115" s="2">
        <v>114</v>
      </c>
      <c r="B115" s="13">
        <v>112</v>
      </c>
      <c r="C115" s="83" t="s">
        <v>3957</v>
      </c>
      <c r="D115" s="1" t="s">
        <v>1948</v>
      </c>
      <c r="E115" s="22">
        <v>70.42</v>
      </c>
      <c r="F115" s="88">
        <v>2676</v>
      </c>
      <c r="G115" s="84">
        <v>38</v>
      </c>
      <c r="H115" s="89">
        <f t="shared" si="3"/>
        <v>70.421052631578945</v>
      </c>
      <c r="I115" s="20"/>
    </row>
    <row r="116" spans="1:9" x14ac:dyDescent="0.2">
      <c r="A116" s="2">
        <v>115</v>
      </c>
      <c r="B116" s="13">
        <v>113</v>
      </c>
      <c r="C116" s="83" t="s">
        <v>3957</v>
      </c>
      <c r="D116" s="1" t="s">
        <v>127</v>
      </c>
      <c r="E116" s="22">
        <v>70.349999999999994</v>
      </c>
      <c r="F116" s="88">
        <v>2392</v>
      </c>
      <c r="G116" s="84">
        <v>34</v>
      </c>
      <c r="H116" s="89">
        <f t="shared" si="3"/>
        <v>70.352941176470594</v>
      </c>
      <c r="I116" s="20"/>
    </row>
    <row r="117" spans="1:9" x14ac:dyDescent="0.2">
      <c r="A117" s="2">
        <v>116</v>
      </c>
      <c r="B117" s="13">
        <v>114</v>
      </c>
      <c r="C117" s="83" t="s">
        <v>3957</v>
      </c>
      <c r="D117" s="1" t="s">
        <v>501</v>
      </c>
      <c r="E117" s="22">
        <v>70.25</v>
      </c>
      <c r="F117" s="88">
        <v>4988</v>
      </c>
      <c r="G117" s="84">
        <v>71</v>
      </c>
      <c r="H117" s="89">
        <f t="shared" si="3"/>
        <v>70.25352112676056</v>
      </c>
      <c r="I117" s="20"/>
    </row>
    <row r="118" spans="1:9" x14ac:dyDescent="0.2">
      <c r="A118" s="2">
        <v>117</v>
      </c>
      <c r="B118" s="13">
        <v>115</v>
      </c>
      <c r="C118" s="83" t="s">
        <v>3957</v>
      </c>
      <c r="D118" s="1" t="s">
        <v>208</v>
      </c>
      <c r="E118" s="21">
        <v>70.25</v>
      </c>
      <c r="F118" s="90">
        <v>2810</v>
      </c>
      <c r="G118" s="84">
        <v>40</v>
      </c>
      <c r="H118" s="89">
        <f t="shared" si="3"/>
        <v>70.25</v>
      </c>
      <c r="I118" s="20"/>
    </row>
    <row r="119" spans="1:9" x14ac:dyDescent="0.2">
      <c r="A119" s="2">
        <v>118</v>
      </c>
      <c r="B119" s="13">
        <v>116</v>
      </c>
      <c r="C119" s="83" t="s">
        <v>3957</v>
      </c>
      <c r="D119" s="23" t="s">
        <v>2385</v>
      </c>
      <c r="E119" s="22">
        <v>69.819999999999993</v>
      </c>
      <c r="F119" s="90">
        <v>2304</v>
      </c>
      <c r="G119" s="84">
        <v>33</v>
      </c>
      <c r="H119" s="89">
        <f t="shared" si="3"/>
        <v>69.818181818181813</v>
      </c>
      <c r="I119" s="20"/>
    </row>
    <row r="120" spans="1:9" x14ac:dyDescent="0.2">
      <c r="A120" s="2">
        <v>119</v>
      </c>
      <c r="B120" s="13">
        <v>117</v>
      </c>
      <c r="C120" s="83" t="s">
        <v>3957</v>
      </c>
      <c r="D120" s="1" t="s">
        <v>1534</v>
      </c>
      <c r="E120" s="22">
        <v>69.62</v>
      </c>
      <c r="F120" s="88">
        <v>3481</v>
      </c>
      <c r="G120" s="84">
        <v>50</v>
      </c>
      <c r="H120" s="89">
        <f t="shared" si="3"/>
        <v>69.62</v>
      </c>
      <c r="I120" s="20"/>
    </row>
    <row r="121" spans="1:9" x14ac:dyDescent="0.2">
      <c r="A121" s="2">
        <v>120</v>
      </c>
      <c r="B121" s="13">
        <v>118</v>
      </c>
      <c r="C121" s="83" t="s">
        <v>3957</v>
      </c>
      <c r="D121" s="1" t="s">
        <v>1991</v>
      </c>
      <c r="E121" s="22">
        <v>69.25</v>
      </c>
      <c r="F121" s="88">
        <v>3947</v>
      </c>
      <c r="G121" s="84">
        <v>57</v>
      </c>
      <c r="H121" s="89">
        <f t="shared" si="3"/>
        <v>69.245614035087726</v>
      </c>
      <c r="I121" s="20"/>
    </row>
    <row r="122" spans="1:9" x14ac:dyDescent="0.2">
      <c r="A122" s="2">
        <v>121</v>
      </c>
      <c r="B122" s="13">
        <v>119</v>
      </c>
      <c r="C122" s="83" t="s">
        <v>3957</v>
      </c>
      <c r="D122" s="1" t="s">
        <v>656</v>
      </c>
      <c r="E122" s="22">
        <v>69.23</v>
      </c>
      <c r="F122" s="88">
        <v>2146</v>
      </c>
      <c r="G122" s="84">
        <v>31</v>
      </c>
      <c r="H122" s="89">
        <f t="shared" si="3"/>
        <v>69.225806451612897</v>
      </c>
      <c r="I122" s="20"/>
    </row>
    <row r="123" spans="1:9" x14ac:dyDescent="0.2">
      <c r="A123" s="2">
        <v>122</v>
      </c>
      <c r="B123" s="13">
        <v>120</v>
      </c>
      <c r="C123" s="83" t="s">
        <v>3957</v>
      </c>
      <c r="D123" s="1" t="s">
        <v>543</v>
      </c>
      <c r="E123" s="22">
        <v>69.03</v>
      </c>
      <c r="F123" s="90">
        <v>2692</v>
      </c>
      <c r="G123" s="84">
        <v>39</v>
      </c>
      <c r="H123" s="89">
        <f t="shared" si="3"/>
        <v>69.025641025641022</v>
      </c>
      <c r="I123" s="20"/>
    </row>
    <row r="124" spans="1:9" x14ac:dyDescent="0.2">
      <c r="A124" s="2">
        <v>123</v>
      </c>
      <c r="B124" s="13">
        <v>122</v>
      </c>
      <c r="C124" s="83" t="s">
        <v>3957</v>
      </c>
      <c r="D124" s="1" t="s">
        <v>1023</v>
      </c>
      <c r="E124" s="22">
        <v>68.73</v>
      </c>
      <c r="F124" s="90">
        <v>2543</v>
      </c>
      <c r="G124" s="84">
        <v>37</v>
      </c>
      <c r="H124" s="89">
        <f t="shared" si="3"/>
        <v>68.729729729729726</v>
      </c>
      <c r="I124" s="20"/>
    </row>
    <row r="125" spans="1:9" x14ac:dyDescent="0.2">
      <c r="A125" s="2">
        <v>124</v>
      </c>
      <c r="B125" s="13">
        <v>123</v>
      </c>
      <c r="C125" s="83" t="s">
        <v>3957</v>
      </c>
      <c r="D125" s="1" t="s">
        <v>1866</v>
      </c>
      <c r="E125" s="22">
        <v>68.62</v>
      </c>
      <c r="F125" s="88">
        <v>3225</v>
      </c>
      <c r="G125" s="84">
        <v>47</v>
      </c>
      <c r="H125" s="89">
        <f t="shared" si="3"/>
        <v>68.61702127659575</v>
      </c>
    </row>
    <row r="126" spans="1:9" x14ac:dyDescent="0.2">
      <c r="A126" s="2">
        <v>125</v>
      </c>
      <c r="B126" s="13">
        <v>124</v>
      </c>
      <c r="C126" s="83" t="s">
        <v>3957</v>
      </c>
      <c r="D126" s="23" t="s">
        <v>1512</v>
      </c>
      <c r="E126" s="22">
        <v>69.58</v>
      </c>
      <c r="F126" s="88">
        <v>3354</v>
      </c>
      <c r="G126" s="84">
        <v>49</v>
      </c>
      <c r="H126" s="89">
        <f t="shared" si="3"/>
        <v>68.448979591836732</v>
      </c>
      <c r="I126" s="20"/>
    </row>
    <row r="127" spans="1:9" x14ac:dyDescent="0.2">
      <c r="A127" s="2">
        <v>126</v>
      </c>
      <c r="B127" s="13">
        <v>125</v>
      </c>
      <c r="C127" s="83" t="s">
        <v>3957</v>
      </c>
      <c r="D127" s="1" t="s">
        <v>513</v>
      </c>
      <c r="E127" s="22">
        <v>68.27</v>
      </c>
      <c r="F127" s="88">
        <v>2799</v>
      </c>
      <c r="G127" s="84">
        <v>41</v>
      </c>
      <c r="H127" s="89">
        <f t="shared" si="3"/>
        <v>68.268292682926827</v>
      </c>
      <c r="I127" s="20"/>
    </row>
    <row r="128" spans="1:9" x14ac:dyDescent="0.2">
      <c r="A128" s="2">
        <v>127</v>
      </c>
      <c r="B128" s="13">
        <v>126</v>
      </c>
      <c r="C128" s="83" t="s">
        <v>3957</v>
      </c>
      <c r="D128" s="1" t="s">
        <v>1896</v>
      </c>
      <c r="E128" s="22">
        <v>67.739999999999995</v>
      </c>
      <c r="F128" s="90">
        <v>3658</v>
      </c>
      <c r="G128" s="84">
        <v>54</v>
      </c>
      <c r="H128" s="89">
        <f t="shared" si="3"/>
        <v>67.740740740740748</v>
      </c>
      <c r="I128" s="20"/>
    </row>
    <row r="129" spans="1:9" x14ac:dyDescent="0.2">
      <c r="A129" s="2">
        <v>128</v>
      </c>
      <c r="B129" s="13">
        <v>127</v>
      </c>
      <c r="C129" s="83" t="s">
        <v>3957</v>
      </c>
      <c r="D129" s="1" t="s">
        <v>2570</v>
      </c>
      <c r="E129" s="22">
        <v>67.67</v>
      </c>
      <c r="F129" s="90">
        <v>2842</v>
      </c>
      <c r="G129" s="84">
        <v>42</v>
      </c>
      <c r="H129" s="89">
        <f t="shared" si="3"/>
        <v>67.666666666666671</v>
      </c>
      <c r="I129" s="20"/>
    </row>
    <row r="130" spans="1:9" x14ac:dyDescent="0.2">
      <c r="A130" s="2">
        <v>129</v>
      </c>
      <c r="B130" s="13">
        <v>128</v>
      </c>
      <c r="C130" s="83" t="s">
        <v>3957</v>
      </c>
      <c r="D130" s="23" t="s">
        <v>153</v>
      </c>
      <c r="E130" s="22">
        <v>67.63</v>
      </c>
      <c r="F130" s="88">
        <v>3517</v>
      </c>
      <c r="G130" s="84">
        <v>52</v>
      </c>
      <c r="H130" s="89">
        <f t="shared" ref="H130:H161" si="4">F130/G130</f>
        <v>67.634615384615387</v>
      </c>
      <c r="I130" s="20"/>
    </row>
    <row r="131" spans="1:9" x14ac:dyDescent="0.2">
      <c r="A131" s="2">
        <v>130</v>
      </c>
      <c r="B131" s="13">
        <v>131</v>
      </c>
      <c r="C131" s="7" t="s">
        <v>3956</v>
      </c>
      <c r="D131" s="23" t="s">
        <v>3867</v>
      </c>
      <c r="E131" s="22">
        <v>66.56</v>
      </c>
      <c r="F131" s="88">
        <v>3306</v>
      </c>
      <c r="G131" s="7">
        <v>49</v>
      </c>
      <c r="H131" s="89">
        <f t="shared" si="4"/>
        <v>67.469387755102048</v>
      </c>
      <c r="I131" s="20"/>
    </row>
    <row r="132" spans="1:9" x14ac:dyDescent="0.2">
      <c r="A132" s="2">
        <v>131</v>
      </c>
      <c r="B132" s="13">
        <v>129</v>
      </c>
      <c r="C132" s="83" t="s">
        <v>3957</v>
      </c>
      <c r="D132" s="1" t="s">
        <v>1113</v>
      </c>
      <c r="E132" s="21">
        <v>67.37</v>
      </c>
      <c r="F132" s="90">
        <v>2762</v>
      </c>
      <c r="G132" s="84">
        <v>41</v>
      </c>
      <c r="H132" s="89">
        <f t="shared" si="4"/>
        <v>67.365853658536579</v>
      </c>
      <c r="I132" s="20"/>
    </row>
    <row r="133" spans="1:9" x14ac:dyDescent="0.2">
      <c r="A133" s="2">
        <v>132</v>
      </c>
      <c r="B133" s="13">
        <v>121</v>
      </c>
      <c r="C133" s="83" t="s">
        <v>3957</v>
      </c>
      <c r="D133" s="23" t="s">
        <v>3872</v>
      </c>
      <c r="E133" s="22">
        <v>69</v>
      </c>
      <c r="F133" s="90">
        <v>2694</v>
      </c>
      <c r="G133" s="7">
        <v>40</v>
      </c>
      <c r="H133" s="89">
        <f t="shared" si="4"/>
        <v>67.349999999999994</v>
      </c>
      <c r="I133" s="20"/>
    </row>
    <row r="134" spans="1:9" x14ac:dyDescent="0.2">
      <c r="A134" s="2">
        <v>133</v>
      </c>
      <c r="B134" s="13">
        <v>133</v>
      </c>
      <c r="C134" s="82" t="s">
        <v>3955</v>
      </c>
      <c r="D134" s="23" t="s">
        <v>3837</v>
      </c>
      <c r="E134" s="22">
        <v>66.150000000000006</v>
      </c>
      <c r="F134" s="88">
        <v>2745</v>
      </c>
      <c r="G134" s="7">
        <v>41</v>
      </c>
      <c r="H134" s="89">
        <f t="shared" si="4"/>
        <v>66.951219512195124</v>
      </c>
      <c r="I134" s="20"/>
    </row>
    <row r="135" spans="1:9" x14ac:dyDescent="0.2">
      <c r="A135" s="2">
        <v>134</v>
      </c>
      <c r="B135" s="13">
        <v>134</v>
      </c>
      <c r="C135" s="82" t="s">
        <v>3955</v>
      </c>
      <c r="D135" s="23" t="s">
        <v>1101</v>
      </c>
      <c r="E135" s="22">
        <v>65.97</v>
      </c>
      <c r="F135" s="88">
        <v>2601</v>
      </c>
      <c r="G135" s="7">
        <v>39</v>
      </c>
      <c r="H135" s="89">
        <f t="shared" si="4"/>
        <v>66.692307692307693</v>
      </c>
      <c r="I135" s="20"/>
    </row>
    <row r="136" spans="1:9" x14ac:dyDescent="0.2">
      <c r="A136" s="2">
        <v>135</v>
      </c>
      <c r="B136" s="13">
        <v>130</v>
      </c>
      <c r="C136" s="83" t="s">
        <v>3957</v>
      </c>
      <c r="D136" s="1" t="s">
        <v>1633</v>
      </c>
      <c r="E136" s="22">
        <v>66.64</v>
      </c>
      <c r="F136" s="88">
        <v>2599</v>
      </c>
      <c r="G136" s="84">
        <v>39</v>
      </c>
      <c r="H136" s="89">
        <f t="shared" si="4"/>
        <v>66.641025641025635</v>
      </c>
      <c r="I136" s="20"/>
    </row>
    <row r="137" spans="1:9" x14ac:dyDescent="0.2">
      <c r="A137" s="2">
        <v>136</v>
      </c>
      <c r="B137" s="13">
        <v>132</v>
      </c>
      <c r="C137" s="83" t="s">
        <v>3957</v>
      </c>
      <c r="D137" s="1" t="s">
        <v>1725</v>
      </c>
      <c r="E137" s="22">
        <v>65.599999999999994</v>
      </c>
      <c r="F137" s="88">
        <v>3126</v>
      </c>
      <c r="G137" s="84">
        <v>47</v>
      </c>
      <c r="H137" s="89">
        <f t="shared" si="4"/>
        <v>66.510638297872347</v>
      </c>
      <c r="I137" s="20"/>
    </row>
    <row r="138" spans="1:9" x14ac:dyDescent="0.2">
      <c r="A138" s="2">
        <v>137</v>
      </c>
      <c r="B138" s="13">
        <v>135</v>
      </c>
      <c r="C138" s="83" t="s">
        <v>3957</v>
      </c>
      <c r="D138" s="1" t="s">
        <v>518</v>
      </c>
      <c r="E138" s="22">
        <v>65.97</v>
      </c>
      <c r="F138" s="88">
        <v>2045</v>
      </c>
      <c r="G138" s="84">
        <v>31</v>
      </c>
      <c r="H138" s="89">
        <f t="shared" si="4"/>
        <v>65.967741935483872</v>
      </c>
      <c r="I138" s="20"/>
    </row>
    <row r="139" spans="1:9" x14ac:dyDescent="0.2">
      <c r="A139" s="2">
        <v>138</v>
      </c>
      <c r="B139" s="13">
        <v>136</v>
      </c>
      <c r="C139" s="83" t="s">
        <v>3957</v>
      </c>
      <c r="D139" s="1" t="s">
        <v>1317</v>
      </c>
      <c r="E139" s="22">
        <v>65.92</v>
      </c>
      <c r="F139" s="90">
        <v>3230</v>
      </c>
      <c r="G139" s="84">
        <v>49</v>
      </c>
      <c r="H139" s="89">
        <f t="shared" si="4"/>
        <v>65.91836734693878</v>
      </c>
      <c r="I139" s="20"/>
    </row>
    <row r="140" spans="1:9" x14ac:dyDescent="0.2">
      <c r="A140" s="2">
        <v>139</v>
      </c>
      <c r="B140" s="13">
        <v>137</v>
      </c>
      <c r="C140" s="83" t="s">
        <v>3957</v>
      </c>
      <c r="D140" s="1" t="s">
        <v>1506</v>
      </c>
      <c r="E140" s="22">
        <v>65.84</v>
      </c>
      <c r="F140" s="90">
        <v>2963</v>
      </c>
      <c r="G140" s="84">
        <v>45</v>
      </c>
      <c r="H140" s="89">
        <f t="shared" si="4"/>
        <v>65.844444444444449</v>
      </c>
      <c r="I140" s="20"/>
    </row>
    <row r="141" spans="1:9" x14ac:dyDescent="0.2">
      <c r="A141" s="2">
        <v>140</v>
      </c>
      <c r="B141" s="13">
        <v>138</v>
      </c>
      <c r="C141" s="83" t="s">
        <v>3957</v>
      </c>
      <c r="D141" s="1" t="s">
        <v>2682</v>
      </c>
      <c r="E141" s="22">
        <v>65.59</v>
      </c>
      <c r="F141" s="88">
        <v>2099</v>
      </c>
      <c r="G141" s="84">
        <v>32</v>
      </c>
      <c r="H141" s="89">
        <f t="shared" si="4"/>
        <v>65.59375</v>
      </c>
      <c r="I141" s="20"/>
    </row>
    <row r="142" spans="1:9" x14ac:dyDescent="0.2">
      <c r="A142" s="2">
        <v>141</v>
      </c>
      <c r="B142" s="13">
        <v>139</v>
      </c>
      <c r="C142" s="83" t="s">
        <v>3957</v>
      </c>
      <c r="D142" s="1" t="s">
        <v>3949</v>
      </c>
      <c r="E142" s="21">
        <v>65.430000000000007</v>
      </c>
      <c r="F142" s="88">
        <v>3075</v>
      </c>
      <c r="G142" s="84">
        <v>47</v>
      </c>
      <c r="H142" s="89">
        <f t="shared" si="4"/>
        <v>65.425531914893611</v>
      </c>
      <c r="I142" s="20"/>
    </row>
    <row r="143" spans="1:9" x14ac:dyDescent="0.2">
      <c r="A143" s="2">
        <v>142</v>
      </c>
      <c r="B143" s="13" t="s">
        <v>3988</v>
      </c>
      <c r="C143" s="7" t="s">
        <v>3956</v>
      </c>
      <c r="D143" s="23" t="s">
        <v>3763</v>
      </c>
      <c r="E143" s="22" t="s">
        <v>3958</v>
      </c>
      <c r="F143" s="90">
        <v>2026</v>
      </c>
      <c r="G143" s="7">
        <v>31</v>
      </c>
      <c r="H143" s="89">
        <f t="shared" si="4"/>
        <v>65.354838709677423</v>
      </c>
      <c r="I143" s="20"/>
    </row>
    <row r="144" spans="1:9" x14ac:dyDescent="0.2">
      <c r="A144" s="2">
        <v>143</v>
      </c>
      <c r="B144" s="13">
        <v>141</v>
      </c>
      <c r="C144" s="83" t="s">
        <v>3957</v>
      </c>
      <c r="D144" s="1" t="s">
        <v>644</v>
      </c>
      <c r="E144" s="22">
        <v>65.319999999999993</v>
      </c>
      <c r="F144" s="90">
        <v>2678</v>
      </c>
      <c r="G144" s="84">
        <v>41</v>
      </c>
      <c r="H144" s="89">
        <f t="shared" si="4"/>
        <v>65.317073170731703</v>
      </c>
      <c r="I144" s="20"/>
    </row>
    <row r="145" spans="1:9" x14ac:dyDescent="0.2">
      <c r="A145" s="2">
        <v>144</v>
      </c>
      <c r="B145" s="13">
        <v>142</v>
      </c>
      <c r="C145" s="83" t="s">
        <v>3957</v>
      </c>
      <c r="D145" s="1" t="s">
        <v>1897</v>
      </c>
      <c r="E145" s="22">
        <v>65.28</v>
      </c>
      <c r="F145" s="90">
        <v>3525</v>
      </c>
      <c r="G145" s="84">
        <v>54</v>
      </c>
      <c r="H145" s="89">
        <f t="shared" si="4"/>
        <v>65.277777777777771</v>
      </c>
      <c r="I145" s="20"/>
    </row>
    <row r="146" spans="1:9" x14ac:dyDescent="0.2">
      <c r="A146" s="2">
        <v>145</v>
      </c>
      <c r="B146" s="13">
        <v>143</v>
      </c>
      <c r="C146" s="83" t="s">
        <v>3957</v>
      </c>
      <c r="D146" s="1" t="s">
        <v>603</v>
      </c>
      <c r="E146" s="22">
        <v>65.25</v>
      </c>
      <c r="F146" s="88">
        <v>2610</v>
      </c>
      <c r="G146" s="84">
        <v>40</v>
      </c>
      <c r="H146" s="89">
        <f t="shared" si="4"/>
        <v>65.25</v>
      </c>
    </row>
    <row r="147" spans="1:9" x14ac:dyDescent="0.2">
      <c r="A147" s="2">
        <v>146</v>
      </c>
      <c r="B147" s="13">
        <v>145</v>
      </c>
      <c r="C147" s="83" t="s">
        <v>3957</v>
      </c>
      <c r="D147" s="23" t="s">
        <v>1585</v>
      </c>
      <c r="E147" s="22">
        <v>65.92</v>
      </c>
      <c r="F147" s="88">
        <v>3387</v>
      </c>
      <c r="G147" s="84">
        <v>52</v>
      </c>
      <c r="H147" s="89">
        <f t="shared" si="4"/>
        <v>65.134615384615387</v>
      </c>
      <c r="I147" s="20"/>
    </row>
    <row r="148" spans="1:9" x14ac:dyDescent="0.2">
      <c r="A148" s="2">
        <v>147</v>
      </c>
      <c r="B148" s="13">
        <v>144</v>
      </c>
      <c r="C148" s="83" t="s">
        <v>3957</v>
      </c>
      <c r="D148" s="23" t="s">
        <v>4025</v>
      </c>
      <c r="E148" s="22">
        <v>65.209999999999994</v>
      </c>
      <c r="F148" s="90">
        <v>2277</v>
      </c>
      <c r="G148" s="7">
        <v>35</v>
      </c>
      <c r="H148" s="89">
        <f t="shared" si="4"/>
        <v>65.057142857142864</v>
      </c>
      <c r="I148" s="20"/>
    </row>
    <row r="149" spans="1:9" x14ac:dyDescent="0.2">
      <c r="A149" s="2">
        <v>148</v>
      </c>
      <c r="B149" s="13">
        <v>146</v>
      </c>
      <c r="C149" s="83" t="s">
        <v>3957</v>
      </c>
      <c r="D149" s="1" t="s">
        <v>824</v>
      </c>
      <c r="E149" s="22">
        <v>64.89</v>
      </c>
      <c r="F149" s="88">
        <v>2855</v>
      </c>
      <c r="G149" s="84">
        <v>44</v>
      </c>
      <c r="H149" s="89">
        <f t="shared" si="4"/>
        <v>64.88636363636364</v>
      </c>
      <c r="I149" s="20"/>
    </row>
    <row r="150" spans="1:9" x14ac:dyDescent="0.2">
      <c r="A150" s="2">
        <v>149</v>
      </c>
      <c r="B150" s="13">
        <v>140</v>
      </c>
      <c r="C150" s="83" t="s">
        <v>3957</v>
      </c>
      <c r="D150" s="1" t="s">
        <v>3890</v>
      </c>
      <c r="E150" s="22">
        <v>65.34</v>
      </c>
      <c r="F150" s="90">
        <v>2313</v>
      </c>
      <c r="G150" s="7">
        <v>36</v>
      </c>
      <c r="H150" s="89">
        <f t="shared" si="4"/>
        <v>64.25</v>
      </c>
      <c r="I150" s="20"/>
    </row>
    <row r="151" spans="1:9" x14ac:dyDescent="0.2">
      <c r="A151" s="2">
        <v>150</v>
      </c>
      <c r="B151" s="13">
        <v>147</v>
      </c>
      <c r="C151" s="83" t="s">
        <v>3957</v>
      </c>
      <c r="D151" s="1" t="s">
        <v>143</v>
      </c>
      <c r="E151" s="22">
        <v>64.13</v>
      </c>
      <c r="F151" s="88">
        <v>2886</v>
      </c>
      <c r="G151" s="84">
        <v>45</v>
      </c>
      <c r="H151" s="89">
        <f t="shared" si="4"/>
        <v>64.13333333333334</v>
      </c>
      <c r="I151" s="20"/>
    </row>
    <row r="152" spans="1:9" x14ac:dyDescent="0.2">
      <c r="A152" s="2">
        <v>151</v>
      </c>
      <c r="B152" s="13">
        <v>148</v>
      </c>
      <c r="C152" s="83" t="s">
        <v>3957</v>
      </c>
      <c r="D152" s="1" t="s">
        <v>2525</v>
      </c>
      <c r="E152" s="22">
        <v>64.03</v>
      </c>
      <c r="F152" s="90">
        <v>2049</v>
      </c>
      <c r="G152" s="84">
        <v>32</v>
      </c>
      <c r="H152" s="89">
        <f t="shared" si="4"/>
        <v>64.03125</v>
      </c>
      <c r="I152" s="20"/>
    </row>
    <row r="153" spans="1:9" x14ac:dyDescent="0.2">
      <c r="A153" s="2">
        <v>152</v>
      </c>
      <c r="B153" s="13">
        <v>149</v>
      </c>
      <c r="C153" s="83" t="s">
        <v>3957</v>
      </c>
      <c r="D153" s="23" t="s">
        <v>2768</v>
      </c>
      <c r="E153" s="22">
        <v>63.94</v>
      </c>
      <c r="F153" s="90">
        <v>2174</v>
      </c>
      <c r="G153" s="84">
        <v>34</v>
      </c>
      <c r="H153" s="89">
        <f t="shared" si="4"/>
        <v>63.941176470588232</v>
      </c>
      <c r="I153" s="20"/>
    </row>
    <row r="154" spans="1:9" x14ac:dyDescent="0.2">
      <c r="A154" s="2">
        <v>153</v>
      </c>
      <c r="B154" s="13">
        <v>150</v>
      </c>
      <c r="C154" s="83" t="s">
        <v>3957</v>
      </c>
      <c r="D154" s="1" t="s">
        <v>1596</v>
      </c>
      <c r="E154" s="21">
        <v>63.63</v>
      </c>
      <c r="F154" s="88">
        <v>2036</v>
      </c>
      <c r="G154" s="84">
        <v>32</v>
      </c>
      <c r="H154" s="89">
        <f t="shared" si="4"/>
        <v>63.625</v>
      </c>
      <c r="I154" s="20"/>
    </row>
    <row r="155" spans="1:9" x14ac:dyDescent="0.2">
      <c r="A155" s="2">
        <v>154</v>
      </c>
      <c r="B155" s="13">
        <v>151</v>
      </c>
      <c r="C155" s="83" t="s">
        <v>3957</v>
      </c>
      <c r="D155" s="1" t="s">
        <v>110</v>
      </c>
      <c r="E155" s="22">
        <v>63.53</v>
      </c>
      <c r="F155" s="88">
        <v>2287</v>
      </c>
      <c r="G155" s="84">
        <v>36</v>
      </c>
      <c r="H155" s="89">
        <f t="shared" si="4"/>
        <v>63.527777777777779</v>
      </c>
      <c r="I155" s="20"/>
    </row>
    <row r="156" spans="1:9" x14ac:dyDescent="0.2">
      <c r="A156" s="2">
        <v>155</v>
      </c>
      <c r="B156" s="13">
        <v>152</v>
      </c>
      <c r="C156" s="83" t="s">
        <v>3957</v>
      </c>
      <c r="D156" s="1" t="s">
        <v>636</v>
      </c>
      <c r="E156" s="22">
        <v>63.31</v>
      </c>
      <c r="F156" s="90">
        <v>3735</v>
      </c>
      <c r="G156" s="84">
        <v>59</v>
      </c>
      <c r="H156" s="89">
        <f t="shared" si="4"/>
        <v>63.305084745762713</v>
      </c>
      <c r="I156" s="20"/>
    </row>
    <row r="157" spans="1:9" x14ac:dyDescent="0.2">
      <c r="A157" s="2">
        <v>156</v>
      </c>
      <c r="B157" s="13">
        <v>153</v>
      </c>
      <c r="C157" s="83" t="s">
        <v>3957</v>
      </c>
      <c r="D157" s="1" t="s">
        <v>2214</v>
      </c>
      <c r="E157" s="22">
        <v>63.2</v>
      </c>
      <c r="F157" s="90">
        <v>3413</v>
      </c>
      <c r="G157" s="84">
        <v>54</v>
      </c>
      <c r="H157" s="89">
        <f t="shared" si="4"/>
        <v>63.203703703703702</v>
      </c>
      <c r="I157" s="20"/>
    </row>
    <row r="158" spans="1:9" x14ac:dyDescent="0.2">
      <c r="A158" s="2">
        <v>157</v>
      </c>
      <c r="B158" s="13">
        <v>154</v>
      </c>
      <c r="C158" s="83" t="s">
        <v>3957</v>
      </c>
      <c r="D158" s="23" t="s">
        <v>2134</v>
      </c>
      <c r="E158" s="22">
        <v>62.77</v>
      </c>
      <c r="F158" s="88">
        <v>2197</v>
      </c>
      <c r="G158" s="84">
        <v>35</v>
      </c>
      <c r="H158" s="89">
        <f t="shared" si="4"/>
        <v>62.771428571428572</v>
      </c>
      <c r="I158" s="20"/>
    </row>
    <row r="159" spans="1:9" x14ac:dyDescent="0.2">
      <c r="A159" s="2">
        <v>158</v>
      </c>
      <c r="B159" s="13">
        <v>155</v>
      </c>
      <c r="C159" s="83" t="s">
        <v>3957</v>
      </c>
      <c r="D159" s="1" t="s">
        <v>1296</v>
      </c>
      <c r="E159" s="22">
        <v>62.42</v>
      </c>
      <c r="F159" s="88">
        <v>3683</v>
      </c>
      <c r="G159" s="84">
        <v>59</v>
      </c>
      <c r="H159" s="89">
        <f t="shared" si="4"/>
        <v>62.423728813559322</v>
      </c>
      <c r="I159" s="20"/>
    </row>
    <row r="160" spans="1:9" x14ac:dyDescent="0.2">
      <c r="A160" s="2">
        <v>159</v>
      </c>
      <c r="B160" s="13">
        <v>159</v>
      </c>
      <c r="C160" s="82" t="s">
        <v>3955</v>
      </c>
      <c r="D160" s="23" t="s">
        <v>1567</v>
      </c>
      <c r="E160" s="22">
        <v>61.68</v>
      </c>
      <c r="F160" s="88">
        <v>2422</v>
      </c>
      <c r="G160" s="7">
        <v>39</v>
      </c>
      <c r="H160" s="89">
        <f t="shared" si="4"/>
        <v>62.102564102564102</v>
      </c>
      <c r="I160" s="20"/>
    </row>
    <row r="161" spans="1:9" x14ac:dyDescent="0.2">
      <c r="A161" s="2">
        <v>160</v>
      </c>
      <c r="B161" s="13">
        <v>156</v>
      </c>
      <c r="C161" s="83" t="s">
        <v>3957</v>
      </c>
      <c r="D161" s="1" t="s">
        <v>1639</v>
      </c>
      <c r="E161" s="21">
        <v>61.79</v>
      </c>
      <c r="F161" s="90">
        <v>2657</v>
      </c>
      <c r="G161" s="84">
        <v>43</v>
      </c>
      <c r="H161" s="89">
        <f t="shared" si="4"/>
        <v>61.790697674418603</v>
      </c>
      <c r="I161" s="20"/>
    </row>
    <row r="162" spans="1:9" x14ac:dyDescent="0.2">
      <c r="A162" s="2">
        <v>161</v>
      </c>
      <c r="B162" s="13">
        <v>157</v>
      </c>
      <c r="C162" s="83" t="s">
        <v>3957</v>
      </c>
      <c r="D162" s="1" t="s">
        <v>2434</v>
      </c>
      <c r="E162" s="22">
        <v>61.78</v>
      </c>
      <c r="F162" s="90">
        <v>2224</v>
      </c>
      <c r="G162" s="84">
        <v>36</v>
      </c>
      <c r="H162" s="89">
        <f t="shared" ref="H162:H191" si="5">F162/G162</f>
        <v>61.777777777777779</v>
      </c>
      <c r="I162" s="20"/>
    </row>
    <row r="163" spans="1:9" x14ac:dyDescent="0.2">
      <c r="A163" s="2">
        <v>162</v>
      </c>
      <c r="B163" s="13">
        <v>158</v>
      </c>
      <c r="C163" s="83" t="s">
        <v>3957</v>
      </c>
      <c r="D163" s="1" t="s">
        <v>3844</v>
      </c>
      <c r="E163" s="22">
        <v>61.35</v>
      </c>
      <c r="F163" s="88">
        <v>2532</v>
      </c>
      <c r="G163" s="7">
        <v>41</v>
      </c>
      <c r="H163" s="89">
        <f t="shared" si="5"/>
        <v>61.756097560975611</v>
      </c>
      <c r="I163" s="20"/>
    </row>
    <row r="164" spans="1:9" x14ac:dyDescent="0.2">
      <c r="A164" s="2">
        <v>163</v>
      </c>
      <c r="B164" s="13">
        <v>160</v>
      </c>
      <c r="C164" s="83" t="s">
        <v>3957</v>
      </c>
      <c r="D164" s="1" t="s">
        <v>1859</v>
      </c>
      <c r="E164" s="22">
        <v>61.5</v>
      </c>
      <c r="F164" s="88">
        <v>2091</v>
      </c>
      <c r="G164" s="84">
        <v>34</v>
      </c>
      <c r="H164" s="89">
        <f t="shared" si="5"/>
        <v>61.5</v>
      </c>
      <c r="I164" s="20"/>
    </row>
    <row r="165" spans="1:9" x14ac:dyDescent="0.2">
      <c r="A165" s="2">
        <v>164</v>
      </c>
      <c r="B165" s="13">
        <v>161</v>
      </c>
      <c r="C165" s="83" t="s">
        <v>3957</v>
      </c>
      <c r="D165" s="1" t="s">
        <v>537</v>
      </c>
      <c r="E165" s="22">
        <v>61.16</v>
      </c>
      <c r="F165" s="88">
        <v>2691</v>
      </c>
      <c r="G165" s="84">
        <v>44</v>
      </c>
      <c r="H165" s="89">
        <f t="shared" si="5"/>
        <v>61.159090909090907</v>
      </c>
      <c r="I165" s="20"/>
    </row>
    <row r="166" spans="1:9" x14ac:dyDescent="0.2">
      <c r="A166" s="2">
        <v>165</v>
      </c>
      <c r="B166" s="13">
        <v>162</v>
      </c>
      <c r="C166" s="83" t="s">
        <v>3957</v>
      </c>
      <c r="D166" s="1" t="s">
        <v>542</v>
      </c>
      <c r="E166" s="22">
        <v>60.89</v>
      </c>
      <c r="F166" s="88">
        <v>2131</v>
      </c>
      <c r="G166" s="84">
        <v>35</v>
      </c>
      <c r="H166" s="89">
        <f t="shared" si="5"/>
        <v>60.885714285714286</v>
      </c>
      <c r="I166" s="20"/>
    </row>
    <row r="167" spans="1:9" x14ac:dyDescent="0.2">
      <c r="A167" s="2">
        <v>166</v>
      </c>
      <c r="B167" s="13">
        <v>163</v>
      </c>
      <c r="C167" s="83" t="s">
        <v>3957</v>
      </c>
      <c r="D167" s="1" t="s">
        <v>522</v>
      </c>
      <c r="E167" s="22">
        <v>60.46</v>
      </c>
      <c r="F167" s="90">
        <v>2116</v>
      </c>
      <c r="G167" s="84">
        <v>35</v>
      </c>
      <c r="H167" s="89">
        <f t="shared" si="5"/>
        <v>60.457142857142856</v>
      </c>
      <c r="I167" s="20"/>
    </row>
    <row r="168" spans="1:9" x14ac:dyDescent="0.2">
      <c r="A168" s="2">
        <v>167</v>
      </c>
      <c r="B168" s="13">
        <v>164</v>
      </c>
      <c r="C168" s="83" t="s">
        <v>3957</v>
      </c>
      <c r="D168" s="1" t="s">
        <v>1580</v>
      </c>
      <c r="E168" s="22">
        <v>59.82</v>
      </c>
      <c r="F168" s="90">
        <v>2273</v>
      </c>
      <c r="G168" s="84">
        <v>38</v>
      </c>
      <c r="H168" s="89">
        <f t="shared" si="5"/>
        <v>59.815789473684212</v>
      </c>
    </row>
    <row r="169" spans="1:9" x14ac:dyDescent="0.2">
      <c r="A169" s="2">
        <v>168</v>
      </c>
      <c r="B169" s="13">
        <v>165</v>
      </c>
      <c r="C169" s="83" t="s">
        <v>3957</v>
      </c>
      <c r="D169" s="1" t="s">
        <v>1027</v>
      </c>
      <c r="E169" s="21">
        <v>59.24</v>
      </c>
      <c r="F169" s="88">
        <v>2192</v>
      </c>
      <c r="G169" s="84">
        <v>37</v>
      </c>
      <c r="H169" s="89">
        <f t="shared" si="5"/>
        <v>59.243243243243242</v>
      </c>
      <c r="I169" s="20"/>
    </row>
    <row r="170" spans="1:9" x14ac:dyDescent="0.2">
      <c r="A170" s="2">
        <v>169</v>
      </c>
      <c r="B170" s="13">
        <v>167</v>
      </c>
      <c r="C170" s="83" t="s">
        <v>3957</v>
      </c>
      <c r="D170" s="1" t="s">
        <v>1111</v>
      </c>
      <c r="E170" s="22">
        <v>58.92</v>
      </c>
      <c r="F170" s="88">
        <v>2180</v>
      </c>
      <c r="G170" s="84">
        <v>37</v>
      </c>
      <c r="H170" s="89">
        <f t="shared" si="5"/>
        <v>58.918918918918919</v>
      </c>
      <c r="I170" s="20"/>
    </row>
    <row r="171" spans="1:9" x14ac:dyDescent="0.2">
      <c r="A171" s="2">
        <v>170</v>
      </c>
      <c r="B171" s="13">
        <v>168</v>
      </c>
      <c r="C171" s="83" t="s">
        <v>3957</v>
      </c>
      <c r="D171" s="1" t="s">
        <v>2530</v>
      </c>
      <c r="E171" s="22">
        <v>58.49</v>
      </c>
      <c r="F171" s="90">
        <v>2515</v>
      </c>
      <c r="G171" s="84">
        <v>43</v>
      </c>
      <c r="H171" s="89">
        <f t="shared" si="5"/>
        <v>58.488372093023258</v>
      </c>
      <c r="I171" s="20"/>
    </row>
    <row r="172" spans="1:9" x14ac:dyDescent="0.2">
      <c r="A172" s="2">
        <v>171</v>
      </c>
      <c r="B172" s="13">
        <v>169</v>
      </c>
      <c r="C172" s="83" t="s">
        <v>3957</v>
      </c>
      <c r="D172" s="23" t="s">
        <v>1295</v>
      </c>
      <c r="E172" s="22">
        <v>58.02</v>
      </c>
      <c r="F172" s="90">
        <v>2619</v>
      </c>
      <c r="G172" s="7">
        <v>45</v>
      </c>
      <c r="H172" s="89">
        <f t="shared" si="5"/>
        <v>58.2</v>
      </c>
      <c r="I172" s="20"/>
    </row>
    <row r="173" spans="1:9" x14ac:dyDescent="0.2">
      <c r="A173" s="2">
        <v>172</v>
      </c>
      <c r="B173" s="13">
        <v>166</v>
      </c>
      <c r="C173" s="83" t="s">
        <v>3957</v>
      </c>
      <c r="D173" s="23" t="s">
        <v>4028</v>
      </c>
      <c r="E173" s="22">
        <v>59.05</v>
      </c>
      <c r="F173" s="88">
        <v>2327</v>
      </c>
      <c r="G173" s="7">
        <v>40</v>
      </c>
      <c r="H173" s="89">
        <f t="shared" si="5"/>
        <v>58.174999999999997</v>
      </c>
      <c r="I173" s="20"/>
    </row>
    <row r="174" spans="1:9" x14ac:dyDescent="0.2">
      <c r="A174" s="2">
        <v>173</v>
      </c>
      <c r="B174" s="13">
        <v>170</v>
      </c>
      <c r="C174" s="83" t="s">
        <v>3957</v>
      </c>
      <c r="D174" s="1" t="s">
        <v>1720</v>
      </c>
      <c r="E174" s="22">
        <v>58.03</v>
      </c>
      <c r="F174" s="88">
        <v>2205</v>
      </c>
      <c r="G174" s="84">
        <v>38</v>
      </c>
      <c r="H174" s="89">
        <f t="shared" si="5"/>
        <v>58.026315789473685</v>
      </c>
      <c r="I174" s="20"/>
    </row>
    <row r="175" spans="1:9" x14ac:dyDescent="0.2">
      <c r="A175" s="2">
        <v>174</v>
      </c>
      <c r="B175" s="13">
        <v>171</v>
      </c>
      <c r="C175" s="83" t="s">
        <v>3957</v>
      </c>
      <c r="D175" s="1" t="s">
        <v>422</v>
      </c>
      <c r="E175" s="22">
        <v>57.94</v>
      </c>
      <c r="F175" s="88">
        <v>2028</v>
      </c>
      <c r="G175" s="84">
        <v>35</v>
      </c>
      <c r="H175" s="89">
        <f t="shared" si="5"/>
        <v>57.942857142857143</v>
      </c>
      <c r="I175" s="20"/>
    </row>
    <row r="176" spans="1:9" x14ac:dyDescent="0.2">
      <c r="A176" s="2">
        <v>175</v>
      </c>
      <c r="B176" s="13">
        <v>172</v>
      </c>
      <c r="C176" s="83" t="s">
        <v>3957</v>
      </c>
      <c r="D176" s="1" t="s">
        <v>1938</v>
      </c>
      <c r="E176" s="22">
        <v>57.93</v>
      </c>
      <c r="F176" s="88">
        <v>2665</v>
      </c>
      <c r="G176" s="84">
        <v>46</v>
      </c>
      <c r="H176" s="89">
        <f t="shared" si="5"/>
        <v>57.934782608695649</v>
      </c>
      <c r="I176" s="20"/>
    </row>
    <row r="177" spans="1:9" x14ac:dyDescent="0.2">
      <c r="A177" s="2">
        <v>176</v>
      </c>
      <c r="B177" s="13">
        <v>173</v>
      </c>
      <c r="C177" s="83" t="s">
        <v>3957</v>
      </c>
      <c r="D177" s="1" t="s">
        <v>1235</v>
      </c>
      <c r="E177" s="22">
        <v>57.56</v>
      </c>
      <c r="F177" s="90">
        <v>2374</v>
      </c>
      <c r="G177" s="7">
        <v>42</v>
      </c>
      <c r="H177" s="89">
        <f t="shared" si="5"/>
        <v>56.523809523809526</v>
      </c>
      <c r="I177" s="20"/>
    </row>
    <row r="178" spans="1:9" x14ac:dyDescent="0.2">
      <c r="A178" s="2">
        <v>177</v>
      </c>
      <c r="B178" s="13">
        <v>175</v>
      </c>
      <c r="C178" s="83" t="s">
        <v>3957</v>
      </c>
      <c r="D178" s="1" t="s">
        <v>1867</v>
      </c>
      <c r="E178" s="22">
        <v>55.67</v>
      </c>
      <c r="F178" s="88">
        <v>2171</v>
      </c>
      <c r="G178" s="84">
        <v>39</v>
      </c>
      <c r="H178" s="89">
        <f t="shared" si="5"/>
        <v>55.666666666666664</v>
      </c>
      <c r="I178" s="20"/>
    </row>
    <row r="179" spans="1:9" x14ac:dyDescent="0.2">
      <c r="A179" s="2">
        <v>178</v>
      </c>
      <c r="B179" s="13">
        <v>176</v>
      </c>
      <c r="C179" s="83" t="s">
        <v>3957</v>
      </c>
      <c r="D179" s="1" t="s">
        <v>3097</v>
      </c>
      <c r="E179" s="22">
        <v>55.36</v>
      </c>
      <c r="F179" s="88">
        <v>2602</v>
      </c>
      <c r="G179" s="84">
        <v>47</v>
      </c>
      <c r="H179" s="89">
        <f t="shared" si="5"/>
        <v>55.361702127659576</v>
      </c>
      <c r="I179" s="20"/>
    </row>
    <row r="180" spans="1:9" x14ac:dyDescent="0.2">
      <c r="A180" s="2">
        <v>179</v>
      </c>
      <c r="B180" s="13">
        <v>177</v>
      </c>
      <c r="C180" s="83" t="s">
        <v>3957</v>
      </c>
      <c r="D180" s="23" t="s">
        <v>1194</v>
      </c>
      <c r="E180" s="22">
        <v>55.13</v>
      </c>
      <c r="F180" s="88">
        <v>2150</v>
      </c>
      <c r="G180" s="84">
        <v>39</v>
      </c>
      <c r="H180" s="89">
        <f t="shared" si="5"/>
        <v>55.128205128205131</v>
      </c>
      <c r="I180" s="20"/>
    </row>
    <row r="181" spans="1:9" x14ac:dyDescent="0.2">
      <c r="A181" s="2">
        <v>180</v>
      </c>
      <c r="B181" s="13">
        <v>178</v>
      </c>
      <c r="C181" s="83" t="s">
        <v>3957</v>
      </c>
      <c r="D181" s="1" t="s">
        <v>536</v>
      </c>
      <c r="E181" s="22">
        <v>55.02</v>
      </c>
      <c r="F181" s="90">
        <v>2476</v>
      </c>
      <c r="G181" s="84">
        <v>45</v>
      </c>
      <c r="H181" s="89">
        <f t="shared" si="5"/>
        <v>55.022222222222226</v>
      </c>
      <c r="I181" s="20"/>
    </row>
    <row r="182" spans="1:9" x14ac:dyDescent="0.2">
      <c r="A182" s="2">
        <v>181</v>
      </c>
      <c r="B182" s="13">
        <v>174</v>
      </c>
      <c r="C182" s="83" t="s">
        <v>3957</v>
      </c>
      <c r="D182" s="23" t="s">
        <v>3853</v>
      </c>
      <c r="E182" s="21">
        <v>55.88</v>
      </c>
      <c r="F182" s="90">
        <v>2244</v>
      </c>
      <c r="G182" s="7">
        <v>41</v>
      </c>
      <c r="H182" s="89">
        <f t="shared" si="5"/>
        <v>54.731707317073173</v>
      </c>
      <c r="I182" s="20"/>
    </row>
    <row r="183" spans="1:9" x14ac:dyDescent="0.2">
      <c r="A183" s="2">
        <v>182</v>
      </c>
      <c r="B183" s="13">
        <v>179</v>
      </c>
      <c r="C183" s="83" t="s">
        <v>3957</v>
      </c>
      <c r="D183" s="1" t="s">
        <v>190</v>
      </c>
      <c r="E183" s="22">
        <v>53.46</v>
      </c>
      <c r="F183" s="90">
        <v>2085</v>
      </c>
      <c r="G183" s="84">
        <v>39</v>
      </c>
      <c r="H183" s="89">
        <f t="shared" si="5"/>
        <v>53.46153846153846</v>
      </c>
    </row>
    <row r="184" spans="1:9" x14ac:dyDescent="0.2">
      <c r="A184" s="2">
        <v>183</v>
      </c>
      <c r="B184" s="13">
        <v>180</v>
      </c>
      <c r="C184" s="83" t="s">
        <v>3957</v>
      </c>
      <c r="D184" s="1" t="s">
        <v>3951</v>
      </c>
      <c r="E184" s="22">
        <v>53.1</v>
      </c>
      <c r="F184" s="88">
        <v>2230</v>
      </c>
      <c r="G184" s="84">
        <v>42</v>
      </c>
      <c r="H184" s="89">
        <f t="shared" si="5"/>
        <v>53.095238095238095</v>
      </c>
    </row>
    <row r="185" spans="1:9" x14ac:dyDescent="0.2">
      <c r="A185" s="2">
        <v>184</v>
      </c>
      <c r="B185" s="13">
        <v>181</v>
      </c>
      <c r="C185" s="83" t="s">
        <v>3957</v>
      </c>
      <c r="D185" s="1" t="s">
        <v>2715</v>
      </c>
      <c r="E185" s="22">
        <v>52.79</v>
      </c>
      <c r="F185" s="88">
        <v>2270</v>
      </c>
      <c r="G185" s="84">
        <v>43</v>
      </c>
      <c r="H185" s="89">
        <f t="shared" si="5"/>
        <v>52.790697674418603</v>
      </c>
    </row>
    <row r="186" spans="1:9" x14ac:dyDescent="0.2">
      <c r="A186" s="2">
        <v>185</v>
      </c>
      <c r="B186" s="13">
        <v>182</v>
      </c>
      <c r="C186" s="83" t="s">
        <v>3957</v>
      </c>
      <c r="D186" s="1" t="s">
        <v>432</v>
      </c>
      <c r="E186" s="21">
        <v>52.78</v>
      </c>
      <c r="F186" s="88">
        <v>2639</v>
      </c>
      <c r="G186" s="84">
        <v>50</v>
      </c>
      <c r="H186" s="89">
        <f t="shared" si="5"/>
        <v>52.78</v>
      </c>
    </row>
    <row r="187" spans="1:9" x14ac:dyDescent="0.2">
      <c r="A187" s="2">
        <v>186</v>
      </c>
      <c r="B187" s="13">
        <v>183</v>
      </c>
      <c r="C187" s="83" t="s">
        <v>3957</v>
      </c>
      <c r="D187" s="23" t="s">
        <v>3397</v>
      </c>
      <c r="E187" s="22">
        <v>52.33</v>
      </c>
      <c r="F187" s="90">
        <v>2564</v>
      </c>
      <c r="G187" s="84">
        <v>49</v>
      </c>
      <c r="H187" s="89">
        <f t="shared" si="5"/>
        <v>52.326530612244895</v>
      </c>
    </row>
    <row r="188" spans="1:9" x14ac:dyDescent="0.2">
      <c r="A188" s="2">
        <v>187</v>
      </c>
      <c r="B188" s="13">
        <v>184</v>
      </c>
      <c r="C188" s="83" t="s">
        <v>3957</v>
      </c>
      <c r="D188" s="1" t="s">
        <v>1617</v>
      </c>
      <c r="E188" s="22">
        <v>51.61</v>
      </c>
      <c r="F188" s="90">
        <v>2529</v>
      </c>
      <c r="G188" s="84">
        <v>49</v>
      </c>
      <c r="H188" s="89">
        <f t="shared" si="5"/>
        <v>51.612244897959187</v>
      </c>
    </row>
    <row r="189" spans="1:9" x14ac:dyDescent="0.2">
      <c r="A189" s="2">
        <v>188</v>
      </c>
      <c r="B189" s="13">
        <v>185</v>
      </c>
      <c r="C189" s="83" t="s">
        <v>3957</v>
      </c>
      <c r="D189" s="1" t="s">
        <v>1214</v>
      </c>
      <c r="E189" s="22">
        <v>51.41</v>
      </c>
      <c r="F189" s="88">
        <v>2108</v>
      </c>
      <c r="G189" s="84">
        <v>41</v>
      </c>
      <c r="H189" s="89">
        <f t="shared" si="5"/>
        <v>51.414634146341463</v>
      </c>
    </row>
    <row r="190" spans="1:9" x14ac:dyDescent="0.2">
      <c r="A190" s="2">
        <v>189</v>
      </c>
      <c r="B190" s="13">
        <v>186</v>
      </c>
      <c r="C190" s="83" t="s">
        <v>3957</v>
      </c>
      <c r="D190" s="23" t="s">
        <v>424</v>
      </c>
      <c r="E190" s="22">
        <v>49.49</v>
      </c>
      <c r="F190" s="88">
        <v>2425</v>
      </c>
      <c r="G190" s="84">
        <v>49</v>
      </c>
      <c r="H190" s="89">
        <f t="shared" si="5"/>
        <v>49.489795918367349</v>
      </c>
    </row>
    <row r="191" spans="1:9" x14ac:dyDescent="0.2">
      <c r="A191" s="2">
        <v>190</v>
      </c>
      <c r="B191" s="13">
        <v>187</v>
      </c>
      <c r="C191" s="83" t="s">
        <v>3957</v>
      </c>
      <c r="D191" s="1" t="s">
        <v>3058</v>
      </c>
      <c r="E191" s="22">
        <v>46.17</v>
      </c>
      <c r="F191" s="88">
        <v>2493</v>
      </c>
      <c r="G191" s="84">
        <v>54</v>
      </c>
      <c r="H191" s="89">
        <f t="shared" si="5"/>
        <v>46.166666666666664</v>
      </c>
    </row>
    <row r="192" spans="1:9" x14ac:dyDescent="0.2">
      <c r="B192" s="10"/>
      <c r="C192" s="10"/>
      <c r="D192" s="11"/>
      <c r="E192" s="11"/>
      <c r="F192" s="10"/>
      <c r="G192" s="10"/>
      <c r="H192" s="10"/>
    </row>
    <row r="193" spans="2:8" x14ac:dyDescent="0.2">
      <c r="B193" s="10"/>
      <c r="C193" s="10"/>
      <c r="D193" s="11"/>
      <c r="E193" s="11"/>
      <c r="F193" s="10"/>
      <c r="G193" s="10"/>
      <c r="H193" s="10"/>
    </row>
    <row r="194" spans="2:8" x14ac:dyDescent="0.2">
      <c r="B194" s="10"/>
      <c r="C194" s="10"/>
      <c r="D194" s="11"/>
      <c r="E194" s="11"/>
      <c r="F194" s="10"/>
      <c r="G194" s="10"/>
      <c r="H194" s="10"/>
    </row>
    <row r="195" spans="2:8" x14ac:dyDescent="0.2">
      <c r="B195" s="10"/>
      <c r="C195" s="10"/>
      <c r="D195" s="11"/>
      <c r="E195" s="11"/>
      <c r="F195" s="10"/>
      <c r="G195" s="10"/>
      <c r="H195" s="10"/>
    </row>
    <row r="196" spans="2:8" x14ac:dyDescent="0.2">
      <c r="B196" s="10"/>
      <c r="C196" s="10"/>
      <c r="D196" s="11"/>
      <c r="E196" s="11"/>
      <c r="F196" s="10"/>
      <c r="G196" s="10"/>
      <c r="H196" s="10"/>
    </row>
    <row r="197" spans="2:8" x14ac:dyDescent="0.2">
      <c r="B197" s="10"/>
      <c r="C197" s="10"/>
      <c r="D197" s="11"/>
      <c r="E197" s="11"/>
      <c r="F197" s="10"/>
      <c r="G197" s="10"/>
      <c r="H197" s="10"/>
    </row>
    <row r="198" spans="2:8" x14ac:dyDescent="0.2">
      <c r="B198" s="10"/>
      <c r="C198" s="10"/>
      <c r="D198" s="11"/>
      <c r="E198" s="11"/>
      <c r="F198" s="10"/>
      <c r="G198" s="10"/>
      <c r="H198" s="10"/>
    </row>
    <row r="199" spans="2:8" x14ac:dyDescent="0.2">
      <c r="B199" s="10"/>
      <c r="C199" s="10"/>
      <c r="D199" s="11"/>
      <c r="E199" s="11"/>
      <c r="F199" s="10"/>
      <c r="G199" s="10"/>
      <c r="H199" s="10"/>
    </row>
    <row r="200" spans="2:8" x14ac:dyDescent="0.2">
      <c r="B200" s="10"/>
      <c r="C200" s="10"/>
      <c r="D200" s="11"/>
      <c r="E200" s="11"/>
      <c r="F200" s="10"/>
      <c r="G200" s="10"/>
      <c r="H200" s="10"/>
    </row>
    <row r="201" spans="2:8" x14ac:dyDescent="0.2">
      <c r="B201" s="10"/>
      <c r="C201" s="10"/>
      <c r="D201" s="11"/>
      <c r="E201" s="11"/>
      <c r="F201" s="10"/>
      <c r="G201" s="10"/>
      <c r="H201" s="10"/>
    </row>
    <row r="202" spans="2:8" x14ac:dyDescent="0.2">
      <c r="B202" s="10"/>
      <c r="C202" s="10"/>
      <c r="D202" s="11"/>
      <c r="E202" s="11"/>
      <c r="F202" s="10"/>
      <c r="G202" s="10"/>
      <c r="H202" s="10"/>
    </row>
    <row r="203" spans="2:8" x14ac:dyDescent="0.2">
      <c r="B203" s="10"/>
      <c r="C203" s="10"/>
      <c r="D203" s="11"/>
      <c r="E203" s="11"/>
      <c r="F203" s="10"/>
      <c r="G203" s="10"/>
      <c r="H203" s="10"/>
    </row>
    <row r="204" spans="2:8" x14ac:dyDescent="0.2">
      <c r="B204" s="10"/>
      <c r="C204" s="10"/>
      <c r="D204" s="11"/>
      <c r="E204" s="11"/>
      <c r="F204" s="10"/>
      <c r="G204" s="10"/>
      <c r="H204" s="10"/>
    </row>
    <row r="205" spans="2:8" x14ac:dyDescent="0.2">
      <c r="B205" s="10"/>
      <c r="C205" s="10"/>
      <c r="D205" s="11"/>
      <c r="E205" s="11"/>
      <c r="F205" s="10"/>
      <c r="G205" s="10"/>
      <c r="H205" s="10"/>
    </row>
    <row r="206" spans="2:8" x14ac:dyDescent="0.2">
      <c r="B206" s="10"/>
      <c r="C206" s="10"/>
      <c r="D206" s="11"/>
      <c r="E206" s="11"/>
      <c r="F206" s="10"/>
      <c r="G206" s="10"/>
      <c r="H206" s="10"/>
    </row>
    <row r="207" spans="2:8" x14ac:dyDescent="0.2">
      <c r="B207" s="10"/>
      <c r="C207" s="10"/>
      <c r="D207" s="11"/>
      <c r="E207" s="11"/>
      <c r="F207" s="10"/>
      <c r="G207" s="10"/>
      <c r="H207" s="10"/>
    </row>
    <row r="208" spans="2:8" x14ac:dyDescent="0.2">
      <c r="B208" s="10"/>
      <c r="C208" s="10"/>
      <c r="D208" s="11"/>
      <c r="E208" s="11"/>
      <c r="F208" s="10"/>
      <c r="G208" s="10"/>
      <c r="H208" s="10"/>
    </row>
    <row r="209" spans="2:8" x14ac:dyDescent="0.2">
      <c r="B209" s="10"/>
      <c r="C209" s="10"/>
      <c r="D209" s="11"/>
      <c r="E209" s="11"/>
      <c r="F209" s="10"/>
      <c r="G209" s="10"/>
      <c r="H209" s="10"/>
    </row>
    <row r="210" spans="2:8" x14ac:dyDescent="0.2">
      <c r="B210" s="10"/>
      <c r="C210" s="10"/>
      <c r="D210" s="11"/>
      <c r="E210" s="11"/>
      <c r="F210" s="10"/>
      <c r="G210" s="10"/>
      <c r="H210" s="10"/>
    </row>
    <row r="211" spans="2:8" x14ac:dyDescent="0.2">
      <c r="B211" s="10"/>
      <c r="C211" s="10"/>
      <c r="D211" s="11"/>
      <c r="E211" s="11"/>
      <c r="F211" s="10"/>
      <c r="G211" s="10"/>
      <c r="H211" s="10"/>
    </row>
    <row r="212" spans="2:8" x14ac:dyDescent="0.2">
      <c r="B212" s="10"/>
      <c r="C212" s="10"/>
      <c r="D212" s="11"/>
      <c r="E212" s="11"/>
      <c r="F212" s="10"/>
      <c r="G212" s="10"/>
      <c r="H212" s="10"/>
    </row>
    <row r="213" spans="2:8" x14ac:dyDescent="0.2">
      <c r="B213" s="10"/>
      <c r="C213" s="10"/>
      <c r="D213" s="11"/>
      <c r="E213" s="11"/>
      <c r="F213" s="10"/>
      <c r="G213" s="10"/>
      <c r="H213" s="10"/>
    </row>
    <row r="214" spans="2:8" x14ac:dyDescent="0.2">
      <c r="B214" s="10"/>
      <c r="C214" s="10"/>
      <c r="D214" s="11"/>
      <c r="E214" s="11"/>
      <c r="F214" s="10"/>
      <c r="G214" s="10"/>
      <c r="H214" s="10"/>
    </row>
    <row r="215" spans="2:8" x14ac:dyDescent="0.2">
      <c r="B215" s="10"/>
      <c r="C215" s="10"/>
      <c r="D215" s="11"/>
      <c r="E215" s="11"/>
      <c r="F215" s="10"/>
      <c r="G215" s="10"/>
      <c r="H215" s="10"/>
    </row>
    <row r="216" spans="2:8" x14ac:dyDescent="0.2">
      <c r="B216" s="10"/>
      <c r="C216" s="10"/>
      <c r="D216" s="11"/>
      <c r="E216" s="11"/>
      <c r="F216" s="10"/>
      <c r="G216" s="10"/>
      <c r="H216" s="10"/>
    </row>
    <row r="217" spans="2:8" x14ac:dyDescent="0.2">
      <c r="B217" s="10"/>
      <c r="C217" s="10"/>
      <c r="D217" s="11"/>
      <c r="E217" s="11"/>
      <c r="F217" s="10"/>
      <c r="G217" s="10"/>
      <c r="H217" s="10"/>
    </row>
    <row r="218" spans="2:8" x14ac:dyDescent="0.2">
      <c r="B218" s="10"/>
      <c r="C218" s="10"/>
      <c r="D218" s="11"/>
      <c r="E218" s="11"/>
      <c r="F218" s="10"/>
      <c r="G218" s="10"/>
      <c r="H218" s="10"/>
    </row>
    <row r="219" spans="2:8" x14ac:dyDescent="0.2">
      <c r="B219" s="10"/>
      <c r="C219" s="10"/>
      <c r="D219" s="11"/>
      <c r="E219" s="11"/>
      <c r="F219" s="10"/>
      <c r="G219" s="10"/>
      <c r="H219" s="10"/>
    </row>
    <row r="220" spans="2:8" x14ac:dyDescent="0.2">
      <c r="B220" s="10"/>
      <c r="C220" s="10"/>
      <c r="D220" s="11"/>
      <c r="E220" s="11"/>
      <c r="F220" s="10"/>
      <c r="G220" s="10"/>
      <c r="H220" s="10"/>
    </row>
    <row r="221" spans="2:8" x14ac:dyDescent="0.2">
      <c r="B221" s="10"/>
      <c r="C221" s="10"/>
      <c r="D221" s="11"/>
      <c r="E221" s="11"/>
      <c r="F221" s="10"/>
      <c r="G221" s="10"/>
      <c r="H221" s="10"/>
    </row>
    <row r="222" spans="2:8" x14ac:dyDescent="0.2">
      <c r="B222" s="10"/>
      <c r="C222" s="10"/>
      <c r="D222" s="11"/>
      <c r="E222" s="11"/>
      <c r="F222" s="10"/>
      <c r="G222" s="10"/>
      <c r="H222" s="10"/>
    </row>
    <row r="223" spans="2:8" x14ac:dyDescent="0.2">
      <c r="B223" s="10"/>
      <c r="C223" s="10"/>
      <c r="D223" s="11"/>
      <c r="E223" s="11"/>
      <c r="F223" s="10"/>
      <c r="G223" s="10"/>
      <c r="H223" s="10"/>
    </row>
    <row r="224" spans="2:8" x14ac:dyDescent="0.2">
      <c r="B224" s="10"/>
      <c r="C224" s="10"/>
      <c r="D224" s="11"/>
      <c r="E224" s="11"/>
      <c r="F224" s="10"/>
      <c r="G224" s="10"/>
      <c r="H224" s="10"/>
    </row>
    <row r="225" spans="2:8" x14ac:dyDescent="0.2">
      <c r="B225" s="10"/>
      <c r="C225" s="10"/>
      <c r="D225" s="11"/>
      <c r="E225" s="11"/>
      <c r="F225" s="10"/>
      <c r="G225" s="10"/>
      <c r="H225" s="10"/>
    </row>
    <row r="226" spans="2:8" x14ac:dyDescent="0.2">
      <c r="B226" s="10"/>
      <c r="C226" s="10"/>
      <c r="D226" s="11"/>
      <c r="E226" s="11"/>
      <c r="F226" s="10"/>
      <c r="G226" s="10"/>
      <c r="H226" s="10"/>
    </row>
    <row r="227" spans="2:8" x14ac:dyDescent="0.2">
      <c r="B227" s="10"/>
      <c r="C227" s="10"/>
      <c r="D227" s="11"/>
      <c r="E227" s="11"/>
      <c r="F227" s="10"/>
      <c r="G227" s="10"/>
      <c r="H227" s="10"/>
    </row>
    <row r="228" spans="2:8" x14ac:dyDescent="0.2">
      <c r="B228" s="10"/>
      <c r="C228" s="10"/>
      <c r="D228" s="11"/>
      <c r="E228" s="11"/>
      <c r="F228" s="10"/>
      <c r="G228" s="10"/>
      <c r="H228" s="10"/>
    </row>
    <row r="229" spans="2:8" x14ac:dyDescent="0.2">
      <c r="B229" s="10"/>
      <c r="C229" s="10"/>
      <c r="D229" s="11"/>
      <c r="E229" s="11"/>
      <c r="F229" s="10"/>
      <c r="G229" s="10"/>
      <c r="H229" s="10"/>
    </row>
    <row r="230" spans="2:8" x14ac:dyDescent="0.2">
      <c r="B230" s="10"/>
      <c r="C230" s="10"/>
      <c r="D230" s="11"/>
      <c r="E230" s="11"/>
      <c r="F230" s="10"/>
      <c r="G230" s="10"/>
      <c r="H230" s="10"/>
    </row>
    <row r="231" spans="2:8" x14ac:dyDescent="0.2">
      <c r="B231" s="10"/>
      <c r="C231" s="10"/>
      <c r="D231" s="11"/>
      <c r="E231" s="11"/>
      <c r="F231" s="10"/>
      <c r="G231" s="10"/>
      <c r="H231" s="10"/>
    </row>
    <row r="232" spans="2:8" x14ac:dyDescent="0.2">
      <c r="B232" s="10"/>
      <c r="C232" s="10"/>
      <c r="D232" s="11"/>
      <c r="E232" s="11"/>
      <c r="F232" s="10"/>
      <c r="G232" s="10"/>
      <c r="H232" s="10"/>
    </row>
    <row r="233" spans="2:8" x14ac:dyDescent="0.2">
      <c r="B233" s="10"/>
      <c r="C233" s="10"/>
      <c r="D233" s="11"/>
      <c r="E233" s="11"/>
      <c r="F233" s="10"/>
      <c r="G233" s="10"/>
      <c r="H233" s="10"/>
    </row>
    <row r="234" spans="2:8" x14ac:dyDescent="0.2">
      <c r="B234" s="10"/>
      <c r="C234" s="10"/>
      <c r="D234" s="11"/>
      <c r="E234" s="11"/>
      <c r="F234" s="10"/>
      <c r="G234" s="10"/>
      <c r="H234" s="10"/>
    </row>
    <row r="235" spans="2:8" x14ac:dyDescent="0.2">
      <c r="B235" s="10"/>
      <c r="C235" s="10"/>
      <c r="D235" s="11"/>
      <c r="E235" s="11"/>
      <c r="F235" s="10"/>
      <c r="G235" s="10"/>
      <c r="H235" s="10"/>
    </row>
    <row r="236" spans="2:8" x14ac:dyDescent="0.2">
      <c r="B236" s="10"/>
      <c r="C236" s="10"/>
      <c r="D236" s="11"/>
      <c r="E236" s="11"/>
      <c r="F236" s="10"/>
      <c r="G236" s="10"/>
      <c r="H236" s="10"/>
    </row>
    <row r="237" spans="2:8" x14ac:dyDescent="0.2">
      <c r="B237" s="10"/>
      <c r="C237" s="10"/>
      <c r="D237" s="11"/>
      <c r="E237" s="11"/>
      <c r="F237" s="10"/>
      <c r="G237" s="10"/>
      <c r="H237" s="10"/>
    </row>
    <row r="238" spans="2:8" x14ac:dyDescent="0.2">
      <c r="B238" s="10"/>
      <c r="C238" s="10"/>
      <c r="D238" s="11"/>
      <c r="E238" s="11"/>
      <c r="F238" s="10"/>
      <c r="G238" s="10"/>
      <c r="H238" s="10"/>
    </row>
    <row r="239" spans="2:8" x14ac:dyDescent="0.2">
      <c r="B239" s="10"/>
      <c r="C239" s="10"/>
      <c r="D239" s="11"/>
      <c r="E239" s="11"/>
      <c r="F239" s="10"/>
      <c r="G239" s="10"/>
      <c r="H239" s="10"/>
    </row>
    <row r="240" spans="2:8" x14ac:dyDescent="0.2">
      <c r="B240" s="10"/>
      <c r="C240" s="10"/>
      <c r="D240" s="11"/>
      <c r="E240" s="11"/>
      <c r="F240" s="10"/>
      <c r="G240" s="10"/>
      <c r="H240" s="10"/>
    </row>
    <row r="241" spans="2:8" x14ac:dyDescent="0.2">
      <c r="B241" s="10"/>
      <c r="C241" s="10"/>
      <c r="D241" s="11"/>
      <c r="E241" s="11"/>
      <c r="F241" s="10"/>
      <c r="G241" s="10"/>
      <c r="H241" s="10"/>
    </row>
    <row r="242" spans="2:8" x14ac:dyDescent="0.2">
      <c r="B242" s="10"/>
      <c r="C242" s="10"/>
      <c r="D242" s="11"/>
      <c r="E242" s="11"/>
      <c r="F242" s="10"/>
      <c r="G242" s="10"/>
      <c r="H242" s="10"/>
    </row>
    <row r="243" spans="2:8" x14ac:dyDescent="0.2">
      <c r="B243" s="10"/>
      <c r="C243" s="10"/>
      <c r="D243" s="11"/>
      <c r="E243" s="11"/>
      <c r="F243" s="10"/>
      <c r="G243" s="10"/>
      <c r="H243" s="10"/>
    </row>
    <row r="244" spans="2:8" x14ac:dyDescent="0.2">
      <c r="B244" s="10"/>
      <c r="C244" s="10"/>
      <c r="D244" s="11"/>
      <c r="E244" s="11"/>
      <c r="F244" s="10"/>
      <c r="G244" s="10"/>
      <c r="H244" s="10"/>
    </row>
    <row r="245" spans="2:8" x14ac:dyDescent="0.2">
      <c r="B245" s="10"/>
      <c r="C245" s="10"/>
      <c r="D245" s="11"/>
      <c r="E245" s="11"/>
      <c r="F245" s="10"/>
      <c r="G245" s="10"/>
      <c r="H245" s="10"/>
    </row>
    <row r="246" spans="2:8" x14ac:dyDescent="0.2">
      <c r="B246" s="10"/>
      <c r="C246" s="10"/>
      <c r="D246" s="11"/>
      <c r="E246" s="11"/>
      <c r="F246" s="10"/>
      <c r="G246" s="10"/>
      <c r="H246" s="10"/>
    </row>
    <row r="247" spans="2:8" x14ac:dyDescent="0.2">
      <c r="B247" s="10"/>
      <c r="C247" s="10"/>
      <c r="D247" s="11"/>
      <c r="E247" s="11"/>
      <c r="F247" s="10"/>
      <c r="G247" s="10"/>
      <c r="H247" s="10"/>
    </row>
    <row r="248" spans="2:8" x14ac:dyDescent="0.2">
      <c r="B248" s="10"/>
      <c r="C248" s="10"/>
      <c r="D248" s="11"/>
      <c r="E248" s="11"/>
      <c r="F248" s="10"/>
      <c r="G248" s="10"/>
      <c r="H248" s="10"/>
    </row>
    <row r="249" spans="2:8" x14ac:dyDescent="0.2">
      <c r="B249" s="10"/>
      <c r="C249" s="10"/>
      <c r="D249" s="11"/>
      <c r="E249" s="11"/>
      <c r="F249" s="10"/>
      <c r="G249" s="10"/>
      <c r="H249" s="10"/>
    </row>
    <row r="250" spans="2:8" x14ac:dyDescent="0.2">
      <c r="B250" s="10"/>
      <c r="C250" s="10"/>
      <c r="D250" s="11"/>
      <c r="E250" s="11"/>
      <c r="F250" s="10"/>
      <c r="G250" s="10"/>
      <c r="H250" s="10"/>
    </row>
    <row r="251" spans="2:8" x14ac:dyDescent="0.2">
      <c r="B251" s="10"/>
      <c r="C251" s="10"/>
      <c r="D251" s="11"/>
      <c r="E251" s="11"/>
      <c r="F251" s="10"/>
      <c r="G251" s="10"/>
      <c r="H251" s="10"/>
    </row>
    <row r="252" spans="2:8" x14ac:dyDescent="0.2">
      <c r="B252" s="10"/>
      <c r="C252" s="10"/>
      <c r="D252" s="11"/>
      <c r="E252" s="11"/>
      <c r="F252" s="10"/>
      <c r="G252" s="10"/>
      <c r="H252" s="10"/>
    </row>
    <row r="253" spans="2:8" x14ac:dyDescent="0.2">
      <c r="B253" s="10"/>
      <c r="C253" s="10"/>
      <c r="D253" s="11"/>
      <c r="E253" s="11"/>
      <c r="F253" s="10"/>
      <c r="G253" s="10"/>
      <c r="H253" s="10"/>
    </row>
    <row r="254" spans="2:8" x14ac:dyDescent="0.2">
      <c r="B254" s="10"/>
      <c r="C254" s="10"/>
      <c r="D254" s="11"/>
      <c r="E254" s="11"/>
      <c r="F254" s="10"/>
      <c r="G254" s="10"/>
      <c r="H254" s="10"/>
    </row>
    <row r="255" spans="2:8" x14ac:dyDescent="0.2">
      <c r="B255" s="10"/>
      <c r="C255" s="10"/>
      <c r="D255" s="11"/>
      <c r="E255" s="11"/>
      <c r="F255" s="10"/>
      <c r="G255" s="10"/>
      <c r="H255" s="10"/>
    </row>
    <row r="256" spans="2:8" x14ac:dyDescent="0.2">
      <c r="B256" s="10"/>
      <c r="C256" s="10"/>
      <c r="D256" s="11"/>
      <c r="E256" s="11"/>
      <c r="F256" s="10"/>
      <c r="G256" s="10"/>
      <c r="H256" s="10"/>
    </row>
    <row r="257" spans="2:8" x14ac:dyDescent="0.2">
      <c r="B257" s="10"/>
      <c r="C257" s="10"/>
      <c r="D257" s="11"/>
      <c r="E257" s="11"/>
      <c r="F257" s="10"/>
      <c r="G257" s="10"/>
      <c r="H257" s="10"/>
    </row>
    <row r="258" spans="2:8" x14ac:dyDescent="0.2">
      <c r="B258" s="10"/>
      <c r="C258" s="10"/>
      <c r="D258" s="11"/>
      <c r="E258" s="11"/>
      <c r="F258" s="10"/>
      <c r="G258" s="10"/>
      <c r="H258" s="10"/>
    </row>
    <row r="259" spans="2:8" x14ac:dyDescent="0.2">
      <c r="B259" s="10"/>
      <c r="C259" s="10"/>
      <c r="D259" s="11"/>
      <c r="E259" s="11"/>
      <c r="F259" s="10"/>
      <c r="G259" s="10"/>
      <c r="H259" s="10"/>
    </row>
    <row r="260" spans="2:8" x14ac:dyDescent="0.2">
      <c r="B260" s="10"/>
      <c r="C260" s="10"/>
      <c r="D260" s="11"/>
      <c r="E260" s="11"/>
      <c r="F260" s="10"/>
      <c r="G260" s="10"/>
      <c r="H260" s="10"/>
    </row>
    <row r="261" spans="2:8" x14ac:dyDescent="0.2">
      <c r="B261" s="10"/>
      <c r="C261" s="10"/>
      <c r="D261" s="11"/>
      <c r="E261" s="11"/>
      <c r="F261" s="10"/>
      <c r="G261" s="10"/>
      <c r="H261" s="10"/>
    </row>
    <row r="262" spans="2:8" x14ac:dyDescent="0.2">
      <c r="B262" s="10"/>
      <c r="C262" s="10"/>
      <c r="D262" s="11"/>
      <c r="E262" s="11"/>
      <c r="F262" s="10"/>
      <c r="G262" s="10"/>
      <c r="H262" s="10"/>
    </row>
    <row r="263" spans="2:8" x14ac:dyDescent="0.2">
      <c r="B263" s="10"/>
      <c r="C263" s="10"/>
      <c r="D263" s="11"/>
      <c r="E263" s="11"/>
      <c r="F263" s="10"/>
      <c r="G263" s="10"/>
      <c r="H263" s="10"/>
    </row>
    <row r="264" spans="2:8" x14ac:dyDescent="0.2">
      <c r="B264" s="10"/>
      <c r="C264" s="10"/>
      <c r="D264" s="11"/>
      <c r="E264" s="11"/>
      <c r="F264" s="10"/>
      <c r="G264" s="10"/>
      <c r="H264" s="10"/>
    </row>
    <row r="265" spans="2:8" x14ac:dyDescent="0.2">
      <c r="B265" s="10"/>
      <c r="C265" s="10"/>
      <c r="D265" s="11"/>
      <c r="E265" s="11"/>
      <c r="F265" s="10"/>
      <c r="G265" s="10"/>
      <c r="H265" s="10"/>
    </row>
    <row r="266" spans="2:8" x14ac:dyDescent="0.2">
      <c r="B266" s="10"/>
      <c r="C266" s="10"/>
      <c r="D266" s="11"/>
      <c r="E266" s="11"/>
      <c r="F266" s="10"/>
      <c r="G266" s="10"/>
      <c r="H266" s="10"/>
    </row>
    <row r="267" spans="2:8" x14ac:dyDescent="0.2">
      <c r="B267" s="10"/>
      <c r="C267" s="10"/>
      <c r="D267" s="11"/>
      <c r="E267" s="11"/>
      <c r="F267" s="10"/>
      <c r="G267" s="10"/>
      <c r="H267" s="10"/>
    </row>
    <row r="268" spans="2:8" x14ac:dyDescent="0.2">
      <c r="B268" s="10"/>
      <c r="C268" s="10"/>
      <c r="D268" s="11"/>
      <c r="E268" s="11"/>
      <c r="F268" s="10"/>
      <c r="G268" s="10"/>
      <c r="H268" s="10"/>
    </row>
    <row r="269" spans="2:8" x14ac:dyDescent="0.2">
      <c r="B269" s="10"/>
      <c r="C269" s="10"/>
      <c r="D269" s="11"/>
      <c r="E269" s="11"/>
      <c r="F269" s="10"/>
      <c r="G269" s="10"/>
      <c r="H269" s="10"/>
    </row>
    <row r="270" spans="2:8" x14ac:dyDescent="0.2">
      <c r="B270" s="10"/>
      <c r="C270" s="10"/>
      <c r="D270" s="11"/>
      <c r="E270" s="11"/>
      <c r="F270" s="10"/>
      <c r="G270" s="10"/>
      <c r="H270" s="10"/>
    </row>
    <row r="271" spans="2:8" x14ac:dyDescent="0.2">
      <c r="B271" s="10"/>
      <c r="C271" s="10"/>
      <c r="D271" s="11"/>
      <c r="E271" s="11"/>
      <c r="F271" s="10"/>
      <c r="G271" s="10"/>
      <c r="H271" s="10"/>
    </row>
    <row r="272" spans="2:8" x14ac:dyDescent="0.2">
      <c r="B272" s="10"/>
      <c r="C272" s="10"/>
      <c r="D272" s="11"/>
      <c r="E272" s="11"/>
      <c r="F272" s="10"/>
      <c r="G272" s="10"/>
      <c r="H272" s="10"/>
    </row>
    <row r="273" spans="2:8" x14ac:dyDescent="0.2">
      <c r="B273" s="10"/>
      <c r="C273" s="10"/>
      <c r="D273" s="11"/>
      <c r="E273" s="11"/>
      <c r="F273" s="10"/>
      <c r="G273" s="10"/>
      <c r="H273" s="10"/>
    </row>
    <row r="274" spans="2:8" x14ac:dyDescent="0.2">
      <c r="B274" s="10"/>
      <c r="C274" s="10"/>
      <c r="D274" s="11"/>
      <c r="E274" s="11"/>
      <c r="F274" s="10"/>
      <c r="G274" s="10"/>
      <c r="H274" s="10"/>
    </row>
    <row r="275" spans="2:8" x14ac:dyDescent="0.2">
      <c r="B275" s="10"/>
      <c r="C275" s="10"/>
      <c r="D275" s="11"/>
      <c r="E275" s="11"/>
      <c r="F275" s="10"/>
      <c r="G275" s="10"/>
      <c r="H275" s="10"/>
    </row>
    <row r="276" spans="2:8" x14ac:dyDescent="0.2">
      <c r="B276" s="10"/>
      <c r="C276" s="10"/>
      <c r="D276" s="11"/>
      <c r="E276" s="11"/>
      <c r="F276" s="10"/>
      <c r="G276" s="10"/>
      <c r="H276" s="10"/>
    </row>
    <row r="277" spans="2:8" x14ac:dyDescent="0.2">
      <c r="B277" s="10"/>
      <c r="C277" s="10"/>
      <c r="D277" s="11"/>
      <c r="E277" s="11"/>
      <c r="F277" s="10"/>
      <c r="G277" s="10"/>
      <c r="H277" s="10"/>
    </row>
    <row r="278" spans="2:8" x14ac:dyDescent="0.2">
      <c r="B278" s="10"/>
      <c r="C278" s="10"/>
      <c r="D278" s="11"/>
      <c r="E278" s="11"/>
      <c r="F278" s="10"/>
      <c r="G278" s="10"/>
      <c r="H278" s="10"/>
    </row>
    <row r="279" spans="2:8" x14ac:dyDescent="0.2">
      <c r="B279" s="10"/>
      <c r="C279" s="10"/>
      <c r="D279" s="11"/>
      <c r="E279" s="11"/>
      <c r="F279" s="10"/>
      <c r="G279" s="10"/>
      <c r="H279" s="10"/>
    </row>
    <row r="280" spans="2:8" x14ac:dyDescent="0.2">
      <c r="B280" s="10"/>
      <c r="C280" s="10"/>
      <c r="D280" s="11"/>
      <c r="E280" s="11"/>
      <c r="F280" s="10"/>
      <c r="G280" s="10"/>
      <c r="H280" s="10"/>
    </row>
    <row r="281" spans="2:8" x14ac:dyDescent="0.2">
      <c r="B281" s="10"/>
      <c r="C281" s="10"/>
      <c r="D281" s="11"/>
      <c r="E281" s="11"/>
      <c r="F281" s="10"/>
      <c r="G281" s="10"/>
      <c r="H281" s="10"/>
    </row>
    <row r="282" spans="2:8" x14ac:dyDescent="0.2">
      <c r="B282" s="10"/>
      <c r="C282" s="10"/>
      <c r="D282" s="11"/>
      <c r="E282" s="11"/>
      <c r="F282" s="10"/>
      <c r="G282" s="10"/>
      <c r="H282" s="10"/>
    </row>
    <row r="283" spans="2:8" x14ac:dyDescent="0.2">
      <c r="B283" s="10"/>
      <c r="C283" s="10"/>
      <c r="D283" s="11"/>
      <c r="E283" s="11"/>
      <c r="F283" s="10"/>
      <c r="G283" s="10"/>
      <c r="H283" s="10"/>
    </row>
    <row r="284" spans="2:8" x14ac:dyDescent="0.2">
      <c r="B284" s="10"/>
      <c r="C284" s="10"/>
      <c r="D284" s="11"/>
      <c r="E284" s="11"/>
      <c r="F284" s="10"/>
      <c r="G284" s="10"/>
      <c r="H284" s="10"/>
    </row>
    <row r="285" spans="2:8" x14ac:dyDescent="0.2">
      <c r="B285" s="10"/>
      <c r="C285" s="10"/>
      <c r="D285" s="11"/>
      <c r="E285" s="11"/>
      <c r="F285" s="10"/>
      <c r="G285" s="10"/>
      <c r="H285" s="10"/>
    </row>
    <row r="286" spans="2:8" x14ac:dyDescent="0.2">
      <c r="B286" s="10"/>
      <c r="C286" s="10"/>
      <c r="D286" s="11"/>
      <c r="E286" s="11"/>
      <c r="F286" s="10"/>
      <c r="G286" s="10"/>
      <c r="H286" s="10"/>
    </row>
    <row r="287" spans="2:8" x14ac:dyDescent="0.2">
      <c r="B287" s="10"/>
      <c r="C287" s="10"/>
      <c r="D287" s="11"/>
      <c r="E287" s="11"/>
      <c r="F287" s="10"/>
      <c r="G287" s="10"/>
      <c r="H287" s="10"/>
    </row>
    <row r="288" spans="2:8" x14ac:dyDescent="0.2">
      <c r="B288" s="10"/>
      <c r="C288" s="10"/>
      <c r="D288" s="11"/>
      <c r="E288" s="11"/>
      <c r="F288" s="10"/>
      <c r="G288" s="10"/>
      <c r="H288" s="10"/>
    </row>
  </sheetData>
  <sortState ref="B2:H191">
    <sortCondition descending="1" ref="H2:H191"/>
    <sortCondition descending="1" ref="G2:G191"/>
    <sortCondition ref="D2:D191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0"/>
  <sheetViews>
    <sheetView topLeftCell="Q1" workbookViewId="0">
      <selection activeCell="Z4" sqref="Z4"/>
    </sheetView>
  </sheetViews>
  <sheetFormatPr defaultColWidth="11.42578125" defaultRowHeight="12.75" x14ac:dyDescent="0.2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7" ht="13.5" thickBot="1" x14ac:dyDescent="0.25">
      <c r="A1" s="40" t="s">
        <v>2371</v>
      </c>
      <c r="B1" s="41" t="s">
        <v>1685</v>
      </c>
      <c r="C1" s="41" t="s">
        <v>3080</v>
      </c>
      <c r="D1" s="44" t="s">
        <v>3085</v>
      </c>
      <c r="E1" s="27"/>
      <c r="F1" s="40" t="s">
        <v>2371</v>
      </c>
      <c r="G1" s="41" t="s">
        <v>1685</v>
      </c>
      <c r="H1" s="41" t="s">
        <v>3081</v>
      </c>
      <c r="I1" s="42" t="s">
        <v>3085</v>
      </c>
      <c r="J1" s="27"/>
      <c r="K1" s="40" t="s">
        <v>2371</v>
      </c>
      <c r="L1" s="41" t="s">
        <v>1685</v>
      </c>
      <c r="M1" s="41" t="s">
        <v>3082</v>
      </c>
      <c r="N1" s="42" t="s">
        <v>3085</v>
      </c>
      <c r="O1" s="27"/>
      <c r="P1" s="40" t="s">
        <v>2371</v>
      </c>
      <c r="Q1" s="41" t="s">
        <v>1685</v>
      </c>
      <c r="R1" s="41" t="s">
        <v>3083</v>
      </c>
      <c r="S1" s="42" t="s">
        <v>3085</v>
      </c>
      <c r="T1" s="27"/>
      <c r="U1" s="40" t="s">
        <v>2371</v>
      </c>
      <c r="V1" s="41" t="s">
        <v>1685</v>
      </c>
      <c r="W1" s="78" t="s">
        <v>3084</v>
      </c>
      <c r="X1" s="42" t="s">
        <v>3085</v>
      </c>
      <c r="Y1" s="27"/>
    </row>
    <row r="2" spans="1:27" x14ac:dyDescent="0.2">
      <c r="A2" s="30">
        <v>1</v>
      </c>
      <c r="B2" s="39" t="s">
        <v>153</v>
      </c>
      <c r="C2" s="30">
        <v>2108</v>
      </c>
      <c r="D2" s="45">
        <f>C2/33.6</f>
        <v>62.738095238095234</v>
      </c>
      <c r="E2" s="27"/>
      <c r="F2" s="30">
        <v>1</v>
      </c>
      <c r="G2" s="39" t="s">
        <v>1167</v>
      </c>
      <c r="H2" s="30">
        <v>4030</v>
      </c>
      <c r="I2" s="45">
        <f>(H2/4296)*100</f>
        <v>93.808193668528858</v>
      </c>
      <c r="J2" s="27"/>
      <c r="K2" s="30">
        <v>1</v>
      </c>
      <c r="L2" s="39" t="s">
        <v>2669</v>
      </c>
      <c r="M2" s="30">
        <v>4593</v>
      </c>
      <c r="N2" s="45">
        <f>(M2/5120)*100</f>
        <v>89.70703125</v>
      </c>
      <c r="O2" s="27"/>
      <c r="P2" s="30">
        <v>1</v>
      </c>
      <c r="Q2" s="39" t="s">
        <v>1788</v>
      </c>
      <c r="R2" s="30">
        <v>4146</v>
      </c>
      <c r="S2" s="45">
        <f>(R2/5120)*100</f>
        <v>80.9765625</v>
      </c>
      <c r="T2" s="27"/>
      <c r="U2" s="30">
        <v>1</v>
      </c>
      <c r="V2" s="39" t="s">
        <v>3910</v>
      </c>
      <c r="W2" s="30">
        <v>3664</v>
      </c>
      <c r="X2" s="45">
        <f t="shared" ref="X2:X7" si="0">(W2/(35*128))*100</f>
        <v>81.785714285714278</v>
      </c>
      <c r="Y2" s="27"/>
      <c r="AA2" s="20"/>
    </row>
    <row r="3" spans="1:27" x14ac:dyDescent="0.2">
      <c r="A3" s="2">
        <v>2</v>
      </c>
      <c r="B3" s="5" t="s">
        <v>2712</v>
      </c>
      <c r="C3" s="2">
        <v>1943</v>
      </c>
      <c r="D3" s="45">
        <f>C3/33.6</f>
        <v>57.827380952380949</v>
      </c>
      <c r="E3" s="27"/>
      <c r="F3" s="2">
        <v>2</v>
      </c>
      <c r="G3" s="5" t="s">
        <v>1312</v>
      </c>
      <c r="H3" s="2">
        <v>3732</v>
      </c>
      <c r="I3" s="45">
        <f>(H3/4296)*100</f>
        <v>86.871508379888269</v>
      </c>
      <c r="J3" s="27"/>
      <c r="K3" s="2">
        <v>2</v>
      </c>
      <c r="L3" s="5" t="s">
        <v>500</v>
      </c>
      <c r="M3" s="2">
        <v>4221</v>
      </c>
      <c r="N3" s="45">
        <f>(M3/5120)*100</f>
        <v>82.44140625</v>
      </c>
      <c r="O3" s="27"/>
      <c r="P3" s="2">
        <v>2</v>
      </c>
      <c r="Q3" s="5" t="s">
        <v>1729</v>
      </c>
      <c r="R3" s="2">
        <v>4068</v>
      </c>
      <c r="S3" s="45">
        <f>(R3/5120)*100</f>
        <v>79.453125</v>
      </c>
      <c r="T3" s="27"/>
      <c r="U3" s="2">
        <v>2</v>
      </c>
      <c r="V3" s="5" t="s">
        <v>1392</v>
      </c>
      <c r="W3" s="2">
        <v>3462</v>
      </c>
      <c r="X3" s="45">
        <f t="shared" si="0"/>
        <v>77.276785714285708</v>
      </c>
      <c r="Y3" s="27"/>
    </row>
    <row r="4" spans="1:27" x14ac:dyDescent="0.2">
      <c r="A4" s="2">
        <v>3</v>
      </c>
      <c r="B4" s="5" t="s">
        <v>1639</v>
      </c>
      <c r="C4" s="2">
        <v>1889</v>
      </c>
      <c r="D4" s="45">
        <f>C4/33.6</f>
        <v>56.220238095238095</v>
      </c>
      <c r="E4" s="27"/>
      <c r="F4" s="2">
        <v>3</v>
      </c>
      <c r="G4" s="5" t="s">
        <v>298</v>
      </c>
      <c r="H4" s="2">
        <v>3499</v>
      </c>
      <c r="I4" s="45">
        <f>(H4/4296)*100</f>
        <v>81.447858472998135</v>
      </c>
      <c r="J4" s="27"/>
      <c r="K4" s="2">
        <v>3</v>
      </c>
      <c r="L4" s="5" t="s">
        <v>175</v>
      </c>
      <c r="M4" s="2">
        <v>4218</v>
      </c>
      <c r="N4" s="45">
        <f>(M4/5120)*100</f>
        <v>82.3828125</v>
      </c>
      <c r="O4" s="27"/>
      <c r="P4" s="2">
        <v>3</v>
      </c>
      <c r="Q4" s="5" t="s">
        <v>510</v>
      </c>
      <c r="R4" s="2">
        <v>4025</v>
      </c>
      <c r="S4" s="45">
        <f>(R4/5120)*100</f>
        <v>78.61328125</v>
      </c>
      <c r="T4" s="27"/>
      <c r="U4" s="2">
        <v>4</v>
      </c>
      <c r="V4" s="5" t="s">
        <v>1515</v>
      </c>
      <c r="W4" s="2">
        <v>3443</v>
      </c>
      <c r="X4" s="45">
        <f t="shared" si="0"/>
        <v>76.852678571428569</v>
      </c>
      <c r="Y4" s="27"/>
    </row>
    <row r="5" spans="1:27" x14ac:dyDescent="0.2">
      <c r="A5" s="2">
        <v>4</v>
      </c>
      <c r="B5" s="5" t="s">
        <v>2768</v>
      </c>
      <c r="C5" s="2">
        <v>1819</v>
      </c>
      <c r="D5" s="45">
        <f t="shared" ref="D5:D68" si="1">C5/33.6</f>
        <v>54.136904761904759</v>
      </c>
      <c r="E5" s="27"/>
      <c r="F5" s="2">
        <v>4</v>
      </c>
      <c r="G5" s="5" t="s">
        <v>1951</v>
      </c>
      <c r="H5" s="2">
        <v>3033</v>
      </c>
      <c r="I5" s="45">
        <f t="shared" ref="I5:I68" si="2">(H5/4296)*100</f>
        <v>70.600558659217882</v>
      </c>
      <c r="J5" s="27"/>
      <c r="K5" s="2">
        <v>4</v>
      </c>
      <c r="L5" s="5" t="s">
        <v>2215</v>
      </c>
      <c r="M5" s="2">
        <v>3926</v>
      </c>
      <c r="N5" s="45">
        <f t="shared" ref="N5:N68" si="3">(M5/5120)*100</f>
        <v>76.6796875</v>
      </c>
      <c r="O5" s="27"/>
      <c r="P5" s="2">
        <v>4</v>
      </c>
      <c r="Q5" s="5" t="s">
        <v>1533</v>
      </c>
      <c r="R5" s="2">
        <v>3932</v>
      </c>
      <c r="S5" s="45">
        <f t="shared" ref="S5:S68" si="4">(R5/5120)*100</f>
        <v>76.796875</v>
      </c>
      <c r="T5" s="27"/>
      <c r="U5" s="2">
        <v>3</v>
      </c>
      <c r="V5" s="5" t="s">
        <v>1180</v>
      </c>
      <c r="W5" s="2">
        <v>3441</v>
      </c>
      <c r="X5" s="45">
        <f t="shared" si="0"/>
        <v>76.808035714285722</v>
      </c>
      <c r="Y5" s="27"/>
    </row>
    <row r="6" spans="1:27" x14ac:dyDescent="0.2">
      <c r="A6" s="2">
        <v>5</v>
      </c>
      <c r="B6" s="5" t="s">
        <v>2960</v>
      </c>
      <c r="C6" s="2">
        <v>1804</v>
      </c>
      <c r="D6" s="45">
        <f t="shared" si="1"/>
        <v>53.69047619047619</v>
      </c>
      <c r="E6" s="27"/>
      <c r="F6" s="2">
        <v>5</v>
      </c>
      <c r="G6" s="5" t="s">
        <v>1432</v>
      </c>
      <c r="H6" s="2">
        <v>3024</v>
      </c>
      <c r="I6" s="45">
        <f t="shared" si="2"/>
        <v>70.391061452513966</v>
      </c>
      <c r="J6" s="27"/>
      <c r="K6" s="2">
        <v>5</v>
      </c>
      <c r="L6" s="5" t="s">
        <v>1972</v>
      </c>
      <c r="M6" s="2">
        <v>3835</v>
      </c>
      <c r="N6" s="45">
        <f t="shared" si="3"/>
        <v>74.90234375</v>
      </c>
      <c r="O6" s="27"/>
      <c r="P6" s="2">
        <v>5</v>
      </c>
      <c r="Q6" s="5" t="s">
        <v>1592</v>
      </c>
      <c r="R6" s="2">
        <v>3661</v>
      </c>
      <c r="S6" s="45">
        <f t="shared" si="4"/>
        <v>71.50390625</v>
      </c>
      <c r="T6" s="27"/>
      <c r="U6" s="2">
        <v>5</v>
      </c>
      <c r="V6" s="5" t="s">
        <v>1729</v>
      </c>
      <c r="W6" s="2">
        <v>3382</v>
      </c>
      <c r="X6" s="45">
        <f t="shared" si="0"/>
        <v>75.491071428571431</v>
      </c>
      <c r="Y6" s="27"/>
    </row>
    <row r="7" spans="1:27" x14ac:dyDescent="0.2">
      <c r="A7" s="2">
        <v>6</v>
      </c>
      <c r="B7" s="5" t="s">
        <v>2962</v>
      </c>
      <c r="C7" s="2">
        <v>1790</v>
      </c>
      <c r="D7" s="45">
        <f t="shared" si="1"/>
        <v>53.273809523809518</v>
      </c>
      <c r="E7" s="27"/>
      <c r="F7" s="2">
        <v>6</v>
      </c>
      <c r="G7" s="5" t="s">
        <v>1606</v>
      </c>
      <c r="H7" s="2">
        <v>2960</v>
      </c>
      <c r="I7" s="45">
        <f t="shared" si="2"/>
        <v>68.901303538175057</v>
      </c>
      <c r="J7" s="27"/>
      <c r="K7" s="2">
        <v>6</v>
      </c>
      <c r="L7" s="5" t="s">
        <v>1528</v>
      </c>
      <c r="M7" s="2">
        <v>3743</v>
      </c>
      <c r="N7" s="45">
        <f t="shared" si="3"/>
        <v>73.10546875</v>
      </c>
      <c r="O7" s="27"/>
      <c r="P7" s="2">
        <v>6</v>
      </c>
      <c r="Q7" s="5" t="s">
        <v>1240</v>
      </c>
      <c r="R7" s="2">
        <v>3595</v>
      </c>
      <c r="S7" s="45">
        <f t="shared" si="4"/>
        <v>70.21484375</v>
      </c>
      <c r="T7" s="27"/>
      <c r="U7" s="2">
        <v>6</v>
      </c>
      <c r="V7" s="5" t="s">
        <v>3226</v>
      </c>
      <c r="W7" s="2">
        <v>3090</v>
      </c>
      <c r="X7" s="45">
        <f t="shared" si="0"/>
        <v>68.973214285714292</v>
      </c>
      <c r="Y7" s="27"/>
    </row>
    <row r="8" spans="1:27" x14ac:dyDescent="0.2">
      <c r="A8" s="2">
        <v>7</v>
      </c>
      <c r="B8" s="5" t="s">
        <v>1312</v>
      </c>
      <c r="C8" s="2">
        <v>1763</v>
      </c>
      <c r="D8" s="45">
        <f t="shared" si="1"/>
        <v>52.470238095238095</v>
      </c>
      <c r="E8" s="27"/>
      <c r="F8" s="2">
        <v>7</v>
      </c>
      <c r="G8" s="5" t="s">
        <v>138</v>
      </c>
      <c r="H8" s="2">
        <v>2873</v>
      </c>
      <c r="I8" s="45">
        <f t="shared" si="2"/>
        <v>66.876163873370572</v>
      </c>
      <c r="J8" s="27"/>
      <c r="K8" s="2">
        <v>7</v>
      </c>
      <c r="L8" s="5" t="s">
        <v>168</v>
      </c>
      <c r="M8" s="2">
        <v>3514</v>
      </c>
      <c r="N8" s="45">
        <f t="shared" si="3"/>
        <v>68.6328125</v>
      </c>
      <c r="O8" s="27"/>
      <c r="P8" s="2">
        <v>7</v>
      </c>
      <c r="Q8" s="5" t="s">
        <v>428</v>
      </c>
      <c r="R8" s="2">
        <v>3485</v>
      </c>
      <c r="S8" s="45">
        <f t="shared" si="4"/>
        <v>68.06640625</v>
      </c>
      <c r="T8" s="27"/>
      <c r="U8" s="2">
        <v>7</v>
      </c>
      <c r="V8" s="5" t="s">
        <v>1571</v>
      </c>
      <c r="W8" s="2">
        <v>3087</v>
      </c>
      <c r="X8" s="45">
        <f t="shared" ref="X8:X29" si="5">(W8/(35*128))*100</f>
        <v>68.90625</v>
      </c>
      <c r="Y8" s="27"/>
    </row>
    <row r="9" spans="1:27" x14ac:dyDescent="0.2">
      <c r="A9" s="2">
        <v>8</v>
      </c>
      <c r="B9" s="5" t="s">
        <v>3039</v>
      </c>
      <c r="C9" s="2">
        <v>1654</v>
      </c>
      <c r="D9" s="45">
        <f t="shared" si="1"/>
        <v>49.226190476190474</v>
      </c>
      <c r="E9" s="27"/>
      <c r="F9" s="2">
        <v>8</v>
      </c>
      <c r="G9" s="5" t="s">
        <v>141</v>
      </c>
      <c r="H9" s="2">
        <v>2829</v>
      </c>
      <c r="I9" s="45">
        <f t="shared" si="2"/>
        <v>65.851955307262571</v>
      </c>
      <c r="J9" s="27"/>
      <c r="K9" s="2">
        <v>8</v>
      </c>
      <c r="L9" s="5" t="s">
        <v>526</v>
      </c>
      <c r="M9" s="2">
        <v>3304</v>
      </c>
      <c r="N9" s="45">
        <f t="shared" si="3"/>
        <v>64.53125</v>
      </c>
      <c r="O9" s="27"/>
      <c r="P9" s="2">
        <v>8</v>
      </c>
      <c r="Q9" s="5" t="s">
        <v>622</v>
      </c>
      <c r="R9" s="2">
        <v>3331</v>
      </c>
      <c r="S9" s="45">
        <f t="shared" si="4"/>
        <v>65.05859375</v>
      </c>
      <c r="T9" s="27"/>
      <c r="U9" s="2">
        <v>8</v>
      </c>
      <c r="V9" s="5" t="s">
        <v>2280</v>
      </c>
      <c r="W9" s="2">
        <v>3047</v>
      </c>
      <c r="X9" s="45">
        <f t="shared" si="5"/>
        <v>68.013392857142861</v>
      </c>
      <c r="Y9" s="27"/>
    </row>
    <row r="10" spans="1:27" x14ac:dyDescent="0.2">
      <c r="A10" s="2">
        <v>9</v>
      </c>
      <c r="B10" s="5" t="s">
        <v>2947</v>
      </c>
      <c r="C10" s="2">
        <v>1495</v>
      </c>
      <c r="D10" s="45">
        <f t="shared" si="1"/>
        <v>44.49404761904762</v>
      </c>
      <c r="E10" s="27"/>
      <c r="F10" s="2">
        <v>9</v>
      </c>
      <c r="G10" s="5" t="s">
        <v>1896</v>
      </c>
      <c r="H10" s="2">
        <v>2529</v>
      </c>
      <c r="I10" s="45">
        <f t="shared" si="2"/>
        <v>58.868715083798882</v>
      </c>
      <c r="J10" s="27"/>
      <c r="K10" s="2">
        <v>9</v>
      </c>
      <c r="L10" s="5" t="s">
        <v>468</v>
      </c>
      <c r="M10" s="2">
        <v>3240</v>
      </c>
      <c r="N10" s="45">
        <f t="shared" si="3"/>
        <v>63.28125</v>
      </c>
      <c r="O10" s="27"/>
      <c r="P10" s="2">
        <v>9</v>
      </c>
      <c r="Q10" s="5" t="s">
        <v>2030</v>
      </c>
      <c r="R10" s="2">
        <v>3297</v>
      </c>
      <c r="S10" s="45">
        <f t="shared" si="4"/>
        <v>64.39453125</v>
      </c>
      <c r="T10" s="27"/>
      <c r="U10" s="2">
        <v>9</v>
      </c>
      <c r="V10" s="5" t="s">
        <v>1788</v>
      </c>
      <c r="W10" s="2">
        <v>3017</v>
      </c>
      <c r="X10" s="45">
        <f t="shared" si="5"/>
        <v>67.34375</v>
      </c>
      <c r="Y10" s="27"/>
    </row>
    <row r="11" spans="1:27" x14ac:dyDescent="0.2">
      <c r="A11" s="2">
        <v>10</v>
      </c>
      <c r="B11" s="5" t="s">
        <v>3130</v>
      </c>
      <c r="C11" s="2">
        <v>1467</v>
      </c>
      <c r="D11" s="45">
        <f t="shared" si="1"/>
        <v>43.660714285714285</v>
      </c>
      <c r="E11" s="27"/>
      <c r="F11" s="2">
        <v>10</v>
      </c>
      <c r="G11" s="5" t="s">
        <v>657</v>
      </c>
      <c r="H11" s="2">
        <v>2499</v>
      </c>
      <c r="I11" s="45">
        <f t="shared" si="2"/>
        <v>58.170391061452506</v>
      </c>
      <c r="J11" s="27"/>
      <c r="K11" s="2">
        <v>10</v>
      </c>
      <c r="L11" s="5" t="s">
        <v>458</v>
      </c>
      <c r="M11" s="2">
        <v>3199</v>
      </c>
      <c r="N11" s="45">
        <f t="shared" si="3"/>
        <v>62.480468749999993</v>
      </c>
      <c r="O11" s="27"/>
      <c r="P11" s="2">
        <v>10</v>
      </c>
      <c r="Q11" s="5" t="s">
        <v>2638</v>
      </c>
      <c r="R11" s="2">
        <v>3273</v>
      </c>
      <c r="S11" s="45">
        <f t="shared" si="4"/>
        <v>63.92578125</v>
      </c>
      <c r="T11" s="27"/>
      <c r="U11" s="2">
        <v>10</v>
      </c>
      <c r="V11" s="5" t="s">
        <v>2258</v>
      </c>
      <c r="W11" s="2">
        <v>2964</v>
      </c>
      <c r="X11" s="45">
        <f t="shared" si="5"/>
        <v>66.160714285714278</v>
      </c>
      <c r="Y11" s="27"/>
    </row>
    <row r="12" spans="1:27" x14ac:dyDescent="0.2">
      <c r="A12" s="2">
        <v>11</v>
      </c>
      <c r="B12" s="5" t="s">
        <v>3187</v>
      </c>
      <c r="C12" s="2">
        <v>1442</v>
      </c>
      <c r="D12" s="45">
        <f t="shared" si="1"/>
        <v>42.916666666666664</v>
      </c>
      <c r="E12" s="27"/>
      <c r="F12" s="2">
        <v>11</v>
      </c>
      <c r="G12" s="5" t="s">
        <v>2215</v>
      </c>
      <c r="H12" s="2">
        <v>2408</v>
      </c>
      <c r="I12" s="45">
        <f t="shared" si="2"/>
        <v>56.052141527001865</v>
      </c>
      <c r="J12" s="27"/>
      <c r="K12" s="2">
        <v>11</v>
      </c>
      <c r="L12" s="5" t="s">
        <v>596</v>
      </c>
      <c r="M12" s="2">
        <v>3190</v>
      </c>
      <c r="N12" s="45">
        <f t="shared" si="3"/>
        <v>62.3046875</v>
      </c>
      <c r="O12" s="27"/>
      <c r="P12" s="2">
        <v>11</v>
      </c>
      <c r="Q12" s="5" t="s">
        <v>1869</v>
      </c>
      <c r="R12" s="2">
        <v>3180</v>
      </c>
      <c r="S12" s="45">
        <f t="shared" si="4"/>
        <v>62.109375</v>
      </c>
      <c r="T12" s="27"/>
      <c r="U12" s="30">
        <v>11</v>
      </c>
      <c r="V12" s="5" t="s">
        <v>1540</v>
      </c>
      <c r="W12" s="30">
        <v>2944</v>
      </c>
      <c r="X12" s="45">
        <f t="shared" si="5"/>
        <v>65.714285714285708</v>
      </c>
      <c r="Y12" s="27"/>
    </row>
    <row r="13" spans="1:27" x14ac:dyDescent="0.2">
      <c r="A13" s="2">
        <v>12</v>
      </c>
      <c r="B13" s="5" t="s">
        <v>424</v>
      </c>
      <c r="C13" s="2">
        <v>1404</v>
      </c>
      <c r="D13" s="45">
        <f t="shared" si="1"/>
        <v>41.785714285714285</v>
      </c>
      <c r="E13" s="27"/>
      <c r="F13" s="2">
        <v>12</v>
      </c>
      <c r="G13" s="5" t="s">
        <v>1897</v>
      </c>
      <c r="H13" s="2">
        <v>2335</v>
      </c>
      <c r="I13" s="45">
        <f t="shared" si="2"/>
        <v>54.352886405959033</v>
      </c>
      <c r="J13" s="27"/>
      <c r="K13" s="2">
        <v>12</v>
      </c>
      <c r="L13" s="5" t="s">
        <v>498</v>
      </c>
      <c r="M13" s="2">
        <v>3144</v>
      </c>
      <c r="N13" s="45">
        <f t="shared" si="3"/>
        <v>61.406249999999993</v>
      </c>
      <c r="O13" s="27"/>
      <c r="P13" s="2">
        <v>12</v>
      </c>
      <c r="Q13" s="5" t="s">
        <v>453</v>
      </c>
      <c r="R13" s="2">
        <v>2989</v>
      </c>
      <c r="S13" s="45">
        <f t="shared" si="4"/>
        <v>58.378906249999993</v>
      </c>
      <c r="T13" s="27"/>
      <c r="U13" s="2">
        <v>12</v>
      </c>
      <c r="V13" s="5" t="s">
        <v>3893</v>
      </c>
      <c r="W13" s="2">
        <v>2938</v>
      </c>
      <c r="X13" s="45">
        <f t="shared" si="5"/>
        <v>65.580357142857139</v>
      </c>
      <c r="Y13" s="27"/>
    </row>
    <row r="14" spans="1:27" x14ac:dyDescent="0.2">
      <c r="A14" s="2">
        <v>13</v>
      </c>
      <c r="B14" s="5" t="s">
        <v>2789</v>
      </c>
      <c r="C14" s="2">
        <v>1377</v>
      </c>
      <c r="D14" s="45">
        <f t="shared" si="1"/>
        <v>40.982142857142854</v>
      </c>
      <c r="E14" s="27"/>
      <c r="F14" s="2">
        <v>13</v>
      </c>
      <c r="G14" s="5" t="s">
        <v>824</v>
      </c>
      <c r="H14" s="2">
        <v>2285</v>
      </c>
      <c r="I14" s="45">
        <f t="shared" si="2"/>
        <v>53.189013035381748</v>
      </c>
      <c r="J14" s="27"/>
      <c r="K14" s="2">
        <v>13</v>
      </c>
      <c r="L14" s="5" t="s">
        <v>133</v>
      </c>
      <c r="M14" s="2">
        <v>3040</v>
      </c>
      <c r="N14" s="45">
        <f t="shared" si="3"/>
        <v>59.375</v>
      </c>
      <c r="O14" s="27"/>
      <c r="P14" s="2">
        <v>13</v>
      </c>
      <c r="Q14" s="5" t="s">
        <v>596</v>
      </c>
      <c r="R14" s="2">
        <v>2888</v>
      </c>
      <c r="S14" s="45">
        <f t="shared" si="4"/>
        <v>56.40625</v>
      </c>
      <c r="T14" s="27"/>
      <c r="U14" s="2">
        <v>13</v>
      </c>
      <c r="V14" s="5" t="s">
        <v>3847</v>
      </c>
      <c r="W14" s="2">
        <v>2918</v>
      </c>
      <c r="X14" s="45">
        <f t="shared" si="5"/>
        <v>65.133928571428569</v>
      </c>
      <c r="Y14" s="27"/>
    </row>
    <row r="15" spans="1:27" x14ac:dyDescent="0.2">
      <c r="A15" s="2">
        <v>14</v>
      </c>
      <c r="B15" s="5" t="s">
        <v>3038</v>
      </c>
      <c r="C15" s="2">
        <v>1316</v>
      </c>
      <c r="D15" s="45">
        <f t="shared" si="1"/>
        <v>39.166666666666664</v>
      </c>
      <c r="E15" s="27"/>
      <c r="F15" s="2">
        <v>14</v>
      </c>
      <c r="G15" s="5" t="s">
        <v>1317</v>
      </c>
      <c r="H15" s="2">
        <v>2231</v>
      </c>
      <c r="I15" s="45">
        <f t="shared" si="2"/>
        <v>51.932029795158286</v>
      </c>
      <c r="J15" s="27"/>
      <c r="K15" s="2">
        <v>14</v>
      </c>
      <c r="L15" s="5" t="s">
        <v>497</v>
      </c>
      <c r="M15" s="2">
        <v>2967</v>
      </c>
      <c r="N15" s="45">
        <f t="shared" si="3"/>
        <v>57.94921875</v>
      </c>
      <c r="O15" s="27"/>
      <c r="P15" s="2">
        <v>14</v>
      </c>
      <c r="Q15" s="5" t="s">
        <v>1571</v>
      </c>
      <c r="R15" s="2">
        <v>2872</v>
      </c>
      <c r="S15" s="45">
        <f t="shared" si="4"/>
        <v>56.09375</v>
      </c>
      <c r="T15" s="27"/>
      <c r="U15" s="2">
        <v>14</v>
      </c>
      <c r="V15" s="5" t="s">
        <v>1203</v>
      </c>
      <c r="W15" s="2">
        <v>2857</v>
      </c>
      <c r="X15" s="45">
        <f t="shared" si="5"/>
        <v>63.772321428571431</v>
      </c>
      <c r="Y15" s="27"/>
    </row>
    <row r="16" spans="1:27" x14ac:dyDescent="0.2">
      <c r="A16" s="2">
        <v>15</v>
      </c>
      <c r="B16" s="5" t="s">
        <v>3189</v>
      </c>
      <c r="C16" s="2">
        <v>1269</v>
      </c>
      <c r="D16" s="45">
        <f t="shared" si="1"/>
        <v>37.767857142857139</v>
      </c>
      <c r="E16" s="27"/>
      <c r="F16" s="2">
        <v>15</v>
      </c>
      <c r="G16" s="5" t="s">
        <v>1948</v>
      </c>
      <c r="H16" s="2">
        <v>2199</v>
      </c>
      <c r="I16" s="45">
        <f t="shared" si="2"/>
        <v>51.187150837988824</v>
      </c>
      <c r="J16" s="27"/>
      <c r="K16" s="2">
        <v>15</v>
      </c>
      <c r="L16" s="5" t="s">
        <v>216</v>
      </c>
      <c r="M16" s="2">
        <v>2902</v>
      </c>
      <c r="N16" s="45">
        <f t="shared" si="3"/>
        <v>56.6796875</v>
      </c>
      <c r="O16" s="27"/>
      <c r="P16" s="2">
        <v>15</v>
      </c>
      <c r="Q16" s="5" t="s">
        <v>544</v>
      </c>
      <c r="R16" s="2">
        <v>2854</v>
      </c>
      <c r="S16" s="45">
        <f t="shared" si="4"/>
        <v>55.742187499999993</v>
      </c>
      <c r="T16" s="27"/>
      <c r="U16" s="2">
        <v>15</v>
      </c>
      <c r="V16" s="5" t="s">
        <v>3848</v>
      </c>
      <c r="W16" s="2">
        <v>2836</v>
      </c>
      <c r="X16" s="45">
        <f t="shared" si="5"/>
        <v>63.303571428571423</v>
      </c>
      <c r="Y16" s="27"/>
    </row>
    <row r="17" spans="1:25" x14ac:dyDescent="0.2">
      <c r="A17" s="2">
        <v>16</v>
      </c>
      <c r="B17" s="5" t="s">
        <v>1167</v>
      </c>
      <c r="C17" s="2">
        <v>1260</v>
      </c>
      <c r="D17" s="45">
        <f t="shared" si="1"/>
        <v>37.5</v>
      </c>
      <c r="E17" s="27"/>
      <c r="F17" s="2">
        <v>16</v>
      </c>
      <c r="G17" s="5" t="s">
        <v>109</v>
      </c>
      <c r="H17" s="2">
        <v>2069</v>
      </c>
      <c r="I17" s="45">
        <f t="shared" si="2"/>
        <v>48.161080074487892</v>
      </c>
      <c r="J17" s="27"/>
      <c r="K17" s="2">
        <v>16</v>
      </c>
      <c r="L17" s="5" t="s">
        <v>538</v>
      </c>
      <c r="M17" s="2">
        <v>2781</v>
      </c>
      <c r="N17" s="45">
        <f t="shared" si="3"/>
        <v>54.316406250000007</v>
      </c>
      <c r="O17" s="27"/>
      <c r="P17" s="2">
        <v>16</v>
      </c>
      <c r="Q17" s="5" t="s">
        <v>546</v>
      </c>
      <c r="R17" s="2">
        <v>2798</v>
      </c>
      <c r="S17" s="45">
        <f t="shared" si="4"/>
        <v>54.6484375</v>
      </c>
      <c r="T17" s="27"/>
      <c r="U17" s="2">
        <v>16</v>
      </c>
      <c r="V17" s="5" t="s">
        <v>1634</v>
      </c>
      <c r="W17" s="2">
        <v>2829</v>
      </c>
      <c r="X17" s="45">
        <f t="shared" si="5"/>
        <v>63.147321428571423</v>
      </c>
      <c r="Y17" s="27"/>
    </row>
    <row r="18" spans="1:25" x14ac:dyDescent="0.2">
      <c r="A18" s="2">
        <v>17</v>
      </c>
      <c r="B18" s="5" t="s">
        <v>2815</v>
      </c>
      <c r="C18" s="2">
        <v>1200</v>
      </c>
      <c r="D18" s="45">
        <f t="shared" si="1"/>
        <v>35.714285714285715</v>
      </c>
      <c r="E18" s="27"/>
      <c r="F18" s="2">
        <v>17</v>
      </c>
      <c r="G18" s="5" t="s">
        <v>1931</v>
      </c>
      <c r="H18" s="2">
        <v>2042</v>
      </c>
      <c r="I18" s="45">
        <f t="shared" si="2"/>
        <v>47.53258845437616</v>
      </c>
      <c r="J18" s="27"/>
      <c r="K18" s="2">
        <v>17</v>
      </c>
      <c r="L18" s="5" t="s">
        <v>431</v>
      </c>
      <c r="M18" s="2">
        <v>2753</v>
      </c>
      <c r="N18" s="45">
        <f t="shared" si="3"/>
        <v>53.76953125</v>
      </c>
      <c r="O18" s="27"/>
      <c r="P18" s="2">
        <v>17</v>
      </c>
      <c r="Q18" s="5" t="s">
        <v>1506</v>
      </c>
      <c r="R18" s="2">
        <v>2701</v>
      </c>
      <c r="S18" s="45">
        <f t="shared" si="4"/>
        <v>52.753906250000007</v>
      </c>
      <c r="T18" s="27"/>
      <c r="U18" s="2">
        <v>17</v>
      </c>
      <c r="V18" s="5" t="s">
        <v>1212</v>
      </c>
      <c r="W18" s="2">
        <v>2818</v>
      </c>
      <c r="X18" s="45">
        <f t="shared" si="5"/>
        <v>62.901785714285715</v>
      </c>
      <c r="Y18" s="27"/>
    </row>
    <row r="19" spans="1:25" x14ac:dyDescent="0.2">
      <c r="A19" s="2">
        <v>18</v>
      </c>
      <c r="B19" s="5" t="s">
        <v>2570</v>
      </c>
      <c r="C19" s="2">
        <v>1099</v>
      </c>
      <c r="D19" s="45">
        <f t="shared" si="1"/>
        <v>32.708333333333329</v>
      </c>
      <c r="E19" s="27"/>
      <c r="F19" s="2">
        <v>18</v>
      </c>
      <c r="G19" s="5" t="s">
        <v>2385</v>
      </c>
      <c r="H19" s="2">
        <v>2004</v>
      </c>
      <c r="I19" s="45">
        <f t="shared" si="2"/>
        <v>46.648044692737429</v>
      </c>
      <c r="J19" s="27"/>
      <c r="K19" s="2">
        <v>18</v>
      </c>
      <c r="L19" s="5" t="s">
        <v>2503</v>
      </c>
      <c r="M19" s="2">
        <v>2714</v>
      </c>
      <c r="N19" s="45">
        <f t="shared" si="3"/>
        <v>53.007812499999993</v>
      </c>
      <c r="O19" s="27"/>
      <c r="P19" s="2">
        <v>18</v>
      </c>
      <c r="Q19" s="5" t="s">
        <v>520</v>
      </c>
      <c r="R19" s="2">
        <v>2664</v>
      </c>
      <c r="S19" s="45">
        <f t="shared" si="4"/>
        <v>52.031249999999993</v>
      </c>
      <c r="T19" s="27"/>
      <c r="U19" s="2">
        <v>18</v>
      </c>
      <c r="V19" s="5" t="s">
        <v>1210</v>
      </c>
      <c r="W19" s="2">
        <v>2791</v>
      </c>
      <c r="X19" s="45">
        <f t="shared" si="5"/>
        <v>62.299107142857146</v>
      </c>
      <c r="Y19" s="27"/>
    </row>
    <row r="20" spans="1:25" x14ac:dyDescent="0.2">
      <c r="A20" s="2">
        <v>19</v>
      </c>
      <c r="B20" s="5" t="s">
        <v>3121</v>
      </c>
      <c r="C20" s="2">
        <v>1078</v>
      </c>
      <c r="D20" s="45">
        <f t="shared" si="1"/>
        <v>32.083333333333329</v>
      </c>
      <c r="E20" s="27"/>
      <c r="F20" s="2">
        <v>19</v>
      </c>
      <c r="G20" s="5" t="s">
        <v>1603</v>
      </c>
      <c r="H20" s="2">
        <v>1935</v>
      </c>
      <c r="I20" s="45">
        <f t="shared" si="2"/>
        <v>45.041899441340782</v>
      </c>
      <c r="J20" s="27"/>
      <c r="K20" s="2">
        <v>19</v>
      </c>
      <c r="L20" s="5" t="s">
        <v>1432</v>
      </c>
      <c r="M20" s="2">
        <v>2660</v>
      </c>
      <c r="N20" s="45">
        <f t="shared" si="3"/>
        <v>51.953125</v>
      </c>
      <c r="O20" s="27"/>
      <c r="P20" s="2">
        <v>19</v>
      </c>
      <c r="Q20" s="5" t="s">
        <v>1296</v>
      </c>
      <c r="R20" s="2">
        <v>2656</v>
      </c>
      <c r="S20" s="45">
        <f t="shared" si="4"/>
        <v>51.875000000000007</v>
      </c>
      <c r="T20" s="27"/>
      <c r="U20" s="2">
        <v>19</v>
      </c>
      <c r="V20" s="5" t="s">
        <v>3991</v>
      </c>
      <c r="W20" s="2">
        <v>2688</v>
      </c>
      <c r="X20" s="45">
        <f t="shared" si="5"/>
        <v>60</v>
      </c>
      <c r="Y20" s="27"/>
    </row>
    <row r="21" spans="1:25" x14ac:dyDescent="0.2">
      <c r="A21" s="2">
        <v>20</v>
      </c>
      <c r="B21" s="5" t="s">
        <v>2696</v>
      </c>
      <c r="C21" s="2">
        <v>1074</v>
      </c>
      <c r="D21" s="45">
        <f t="shared" si="1"/>
        <v>31.964285714285712</v>
      </c>
      <c r="E21" s="27"/>
      <c r="F21" s="2">
        <v>20</v>
      </c>
      <c r="G21" s="5" t="s">
        <v>143</v>
      </c>
      <c r="H21" s="2">
        <v>1934</v>
      </c>
      <c r="I21" s="45">
        <f t="shared" si="2"/>
        <v>45.018621973929235</v>
      </c>
      <c r="J21" s="27"/>
      <c r="K21" s="2">
        <v>20</v>
      </c>
      <c r="L21" s="5" t="s">
        <v>462</v>
      </c>
      <c r="M21" s="2">
        <v>2538</v>
      </c>
      <c r="N21" s="45">
        <f t="shared" si="3"/>
        <v>49.5703125</v>
      </c>
      <c r="O21" s="27"/>
      <c r="P21" s="2">
        <v>20</v>
      </c>
      <c r="Q21" s="5" t="s">
        <v>1195</v>
      </c>
      <c r="R21" s="2">
        <v>2603</v>
      </c>
      <c r="S21" s="45">
        <f t="shared" si="4"/>
        <v>50.83984375</v>
      </c>
      <c r="T21" s="27"/>
      <c r="U21" s="2">
        <v>20</v>
      </c>
      <c r="V21" s="5" t="s">
        <v>1186</v>
      </c>
      <c r="W21" s="2">
        <v>2582</v>
      </c>
      <c r="X21" s="45">
        <f t="shared" si="5"/>
        <v>57.633928571428569</v>
      </c>
      <c r="Y21" s="27"/>
    </row>
    <row r="22" spans="1:25" x14ac:dyDescent="0.2">
      <c r="A22" s="2">
        <v>21</v>
      </c>
      <c r="B22" s="5" t="s">
        <v>882</v>
      </c>
      <c r="C22" s="2">
        <v>1066</v>
      </c>
      <c r="D22" s="45">
        <f t="shared" si="1"/>
        <v>31.726190476190474</v>
      </c>
      <c r="E22" s="27"/>
      <c r="F22" s="2">
        <v>21</v>
      </c>
      <c r="G22" s="5" t="s">
        <v>133</v>
      </c>
      <c r="H22" s="2">
        <v>1917</v>
      </c>
      <c r="I22" s="45">
        <f t="shared" si="2"/>
        <v>44.622905027932966</v>
      </c>
      <c r="J22" s="27"/>
      <c r="K22" s="2">
        <v>21</v>
      </c>
      <c r="L22" s="5" t="s">
        <v>501</v>
      </c>
      <c r="M22" s="2">
        <v>2534</v>
      </c>
      <c r="N22" s="45">
        <f t="shared" si="3"/>
        <v>49.4921875</v>
      </c>
      <c r="O22" s="27"/>
      <c r="P22" s="2">
        <v>21</v>
      </c>
      <c r="Q22" s="5" t="s">
        <v>1991</v>
      </c>
      <c r="R22" s="2">
        <v>2561</v>
      </c>
      <c r="S22" s="45">
        <f t="shared" si="4"/>
        <v>50.019531250000007</v>
      </c>
      <c r="T22" s="27"/>
      <c r="U22" s="30">
        <v>21</v>
      </c>
      <c r="V22" s="5" t="s">
        <v>3867</v>
      </c>
      <c r="W22" s="30">
        <v>2523</v>
      </c>
      <c r="X22" s="45">
        <f t="shared" si="5"/>
        <v>56.316964285714292</v>
      </c>
      <c r="Y22" s="27"/>
    </row>
    <row r="23" spans="1:25" x14ac:dyDescent="0.2">
      <c r="A23" s="2">
        <v>22</v>
      </c>
      <c r="B23" s="5" t="s">
        <v>2912</v>
      </c>
      <c r="C23" s="2">
        <v>1033</v>
      </c>
      <c r="D23" s="45">
        <f t="shared" si="1"/>
        <v>30.744047619047617</v>
      </c>
      <c r="E23" s="27"/>
      <c r="F23" s="2">
        <v>22</v>
      </c>
      <c r="G23" s="5" t="s">
        <v>44</v>
      </c>
      <c r="H23" s="2">
        <v>1908</v>
      </c>
      <c r="I23" s="45">
        <f t="shared" si="2"/>
        <v>44.41340782122905</v>
      </c>
      <c r="J23" s="27"/>
      <c r="K23" s="2">
        <v>22</v>
      </c>
      <c r="L23" s="5" t="s">
        <v>1892</v>
      </c>
      <c r="M23" s="2">
        <v>2521</v>
      </c>
      <c r="N23" s="45">
        <f t="shared" si="3"/>
        <v>49.23828125</v>
      </c>
      <c r="O23" s="27"/>
      <c r="P23" s="2">
        <v>22</v>
      </c>
      <c r="Q23" s="5" t="s">
        <v>1586</v>
      </c>
      <c r="R23" s="2">
        <v>2547</v>
      </c>
      <c r="S23" s="45">
        <f t="shared" si="4"/>
        <v>49.74609375</v>
      </c>
      <c r="T23" s="27"/>
      <c r="U23" s="2">
        <v>22</v>
      </c>
      <c r="V23" s="5" t="s">
        <v>1585</v>
      </c>
      <c r="W23" s="2">
        <v>2508</v>
      </c>
      <c r="X23" s="45">
        <f t="shared" si="5"/>
        <v>55.982142857142861</v>
      </c>
      <c r="Y23" s="27"/>
    </row>
    <row r="24" spans="1:25" x14ac:dyDescent="0.2">
      <c r="A24" s="2">
        <v>23</v>
      </c>
      <c r="B24" s="5" t="s">
        <v>2020</v>
      </c>
      <c r="C24" s="2">
        <v>1027</v>
      </c>
      <c r="D24" s="45">
        <f t="shared" si="1"/>
        <v>30.56547619047619</v>
      </c>
      <c r="E24" s="27"/>
      <c r="F24" s="2">
        <v>23</v>
      </c>
      <c r="G24" s="5" t="s">
        <v>2134</v>
      </c>
      <c r="H24" s="2">
        <v>1852</v>
      </c>
      <c r="I24" s="45">
        <f t="shared" si="2"/>
        <v>43.109869646182496</v>
      </c>
      <c r="J24" s="27"/>
      <c r="K24" s="2">
        <v>23</v>
      </c>
      <c r="L24" s="5" t="s">
        <v>1430</v>
      </c>
      <c r="M24" s="2">
        <v>2510</v>
      </c>
      <c r="N24" s="45">
        <f t="shared" si="3"/>
        <v>49.0234375</v>
      </c>
      <c r="O24" s="27"/>
      <c r="P24" s="2">
        <v>23</v>
      </c>
      <c r="Q24" s="5" t="s">
        <v>2281</v>
      </c>
      <c r="R24" s="2">
        <v>2529</v>
      </c>
      <c r="S24" s="45">
        <f t="shared" si="4"/>
        <v>49.39453125</v>
      </c>
      <c r="T24" s="27"/>
      <c r="U24" s="2">
        <v>23</v>
      </c>
      <c r="V24" s="5" t="s">
        <v>1182</v>
      </c>
      <c r="W24" s="2">
        <v>2492</v>
      </c>
      <c r="X24" s="45">
        <f t="shared" si="5"/>
        <v>55.625</v>
      </c>
      <c r="Y24" s="27"/>
    </row>
    <row r="25" spans="1:25" x14ac:dyDescent="0.2">
      <c r="A25" s="2">
        <v>24</v>
      </c>
      <c r="B25" s="5" t="s">
        <v>2694</v>
      </c>
      <c r="C25" s="2">
        <v>1024</v>
      </c>
      <c r="D25" s="45">
        <f t="shared" si="1"/>
        <v>30.476190476190474</v>
      </c>
      <c r="E25" s="27"/>
      <c r="F25" s="2">
        <v>24</v>
      </c>
      <c r="G25" s="5" t="s">
        <v>818</v>
      </c>
      <c r="H25" s="2">
        <v>1811</v>
      </c>
      <c r="I25" s="45">
        <f t="shared" si="2"/>
        <v>42.155493482309126</v>
      </c>
      <c r="J25" s="27"/>
      <c r="K25" s="2">
        <v>24</v>
      </c>
      <c r="L25" s="5" t="s">
        <v>218</v>
      </c>
      <c r="M25" s="2">
        <v>2434</v>
      </c>
      <c r="N25" s="45">
        <f t="shared" si="3"/>
        <v>47.5390625</v>
      </c>
      <c r="O25" s="27"/>
      <c r="P25" s="2">
        <v>24</v>
      </c>
      <c r="Q25" s="5" t="s">
        <v>1961</v>
      </c>
      <c r="R25" s="2">
        <v>2505</v>
      </c>
      <c r="S25" s="45">
        <f t="shared" si="4"/>
        <v>48.92578125</v>
      </c>
      <c r="T25" s="27"/>
      <c r="U25" s="2">
        <v>24</v>
      </c>
      <c r="V25" s="5" t="s">
        <v>92</v>
      </c>
      <c r="W25" s="2">
        <v>2458</v>
      </c>
      <c r="X25" s="45">
        <f t="shared" si="5"/>
        <v>54.866071428571431</v>
      </c>
      <c r="Y25" s="27"/>
    </row>
    <row r="26" spans="1:25" x14ac:dyDescent="0.2">
      <c r="A26" s="2">
        <v>25</v>
      </c>
      <c r="B26" s="5" t="s">
        <v>3188</v>
      </c>
      <c r="C26" s="2">
        <v>1010</v>
      </c>
      <c r="D26" s="45">
        <f t="shared" si="1"/>
        <v>30.059523809523807</v>
      </c>
      <c r="E26" s="27"/>
      <c r="F26" s="2">
        <v>25</v>
      </c>
      <c r="G26" s="5" t="s">
        <v>872</v>
      </c>
      <c r="H26" s="2">
        <v>1807</v>
      </c>
      <c r="I26" s="45">
        <f t="shared" si="2"/>
        <v>42.062383612662941</v>
      </c>
      <c r="J26" s="27"/>
      <c r="K26" s="2">
        <v>25</v>
      </c>
      <c r="L26" s="5" t="s">
        <v>2481</v>
      </c>
      <c r="M26" s="2">
        <v>2393</v>
      </c>
      <c r="N26" s="45">
        <f t="shared" si="3"/>
        <v>46.73828125</v>
      </c>
      <c r="O26" s="27"/>
      <c r="P26" s="2">
        <v>25</v>
      </c>
      <c r="Q26" s="5" t="s">
        <v>636</v>
      </c>
      <c r="R26" s="2">
        <v>2451</v>
      </c>
      <c r="S26" s="45">
        <f t="shared" si="4"/>
        <v>47.87109375</v>
      </c>
      <c r="T26" s="27"/>
      <c r="U26" s="2">
        <v>25</v>
      </c>
      <c r="V26" s="5" t="s">
        <v>3872</v>
      </c>
      <c r="W26" s="2">
        <v>2449</v>
      </c>
      <c r="X26" s="45">
        <f t="shared" si="5"/>
        <v>54.665178571428577</v>
      </c>
      <c r="Y26" s="27"/>
    </row>
    <row r="27" spans="1:25" x14ac:dyDescent="0.2">
      <c r="A27" s="2">
        <v>26</v>
      </c>
      <c r="B27" s="5" t="s">
        <v>3045</v>
      </c>
      <c r="C27" s="2">
        <v>1010</v>
      </c>
      <c r="D27" s="45">
        <f t="shared" si="1"/>
        <v>30.059523809523807</v>
      </c>
      <c r="E27" s="27"/>
      <c r="F27" s="2">
        <v>26</v>
      </c>
      <c r="G27" s="5" t="s">
        <v>1315</v>
      </c>
      <c r="H27" s="2">
        <v>1764</v>
      </c>
      <c r="I27" s="45">
        <f t="shared" si="2"/>
        <v>41.061452513966479</v>
      </c>
      <c r="J27" s="27"/>
      <c r="K27" s="2">
        <v>26</v>
      </c>
      <c r="L27" s="5" t="s">
        <v>2366</v>
      </c>
      <c r="M27" s="2">
        <v>2386</v>
      </c>
      <c r="N27" s="45">
        <f t="shared" si="3"/>
        <v>46.6015625</v>
      </c>
      <c r="O27" s="27"/>
      <c r="P27" s="2">
        <v>26</v>
      </c>
      <c r="Q27" s="5" t="s">
        <v>1588</v>
      </c>
      <c r="R27" s="2">
        <v>2424</v>
      </c>
      <c r="S27" s="45">
        <f t="shared" si="4"/>
        <v>47.34375</v>
      </c>
      <c r="T27" s="27"/>
      <c r="U27" s="2">
        <v>26</v>
      </c>
      <c r="V27" s="5" t="s">
        <v>2641</v>
      </c>
      <c r="W27" s="2">
        <v>2413</v>
      </c>
      <c r="X27" s="45">
        <f t="shared" si="5"/>
        <v>53.861607142857139</v>
      </c>
      <c r="Y27" s="27"/>
    </row>
    <row r="28" spans="1:25" x14ac:dyDescent="0.2">
      <c r="A28" s="2">
        <v>27</v>
      </c>
      <c r="B28" s="5" t="s">
        <v>1317</v>
      </c>
      <c r="C28" s="2">
        <v>999</v>
      </c>
      <c r="D28" s="45">
        <f t="shared" si="1"/>
        <v>29.732142857142858</v>
      </c>
      <c r="E28" s="27"/>
      <c r="F28" s="2">
        <v>27</v>
      </c>
      <c r="G28" s="5" t="s">
        <v>1367</v>
      </c>
      <c r="H28" s="2">
        <v>1755</v>
      </c>
      <c r="I28" s="45">
        <f t="shared" si="2"/>
        <v>40.851955307262571</v>
      </c>
      <c r="J28" s="27"/>
      <c r="K28" s="2">
        <v>27</v>
      </c>
      <c r="L28" s="5" t="s">
        <v>1534</v>
      </c>
      <c r="M28" s="2">
        <v>2382</v>
      </c>
      <c r="N28" s="45">
        <f t="shared" si="3"/>
        <v>46.5234375</v>
      </c>
      <c r="O28" s="27"/>
      <c r="P28" s="2">
        <v>27</v>
      </c>
      <c r="Q28" s="5" t="s">
        <v>461</v>
      </c>
      <c r="R28" s="2">
        <v>2401</v>
      </c>
      <c r="S28" s="45">
        <f t="shared" si="4"/>
        <v>46.89453125</v>
      </c>
      <c r="T28" s="27"/>
      <c r="U28" s="2">
        <v>27</v>
      </c>
      <c r="V28" s="5" t="s">
        <v>1850</v>
      </c>
      <c r="W28" s="2">
        <v>2389</v>
      </c>
      <c r="X28" s="45">
        <f t="shared" si="5"/>
        <v>53.325892857142854</v>
      </c>
      <c r="Y28" s="27"/>
    </row>
    <row r="29" spans="1:25" x14ac:dyDescent="0.2">
      <c r="A29" s="2">
        <v>28</v>
      </c>
      <c r="B29" s="5" t="s">
        <v>603</v>
      </c>
      <c r="C29" s="2">
        <v>974</v>
      </c>
      <c r="D29" s="45">
        <f t="shared" si="1"/>
        <v>28.988095238095237</v>
      </c>
      <c r="E29" s="27"/>
      <c r="F29" s="2">
        <v>28</v>
      </c>
      <c r="G29" s="5" t="s">
        <v>2570</v>
      </c>
      <c r="H29" s="2">
        <v>1743</v>
      </c>
      <c r="I29" s="45">
        <f t="shared" si="2"/>
        <v>40.572625698324025</v>
      </c>
      <c r="J29" s="27"/>
      <c r="K29" s="2">
        <v>28</v>
      </c>
      <c r="L29" s="5" t="s">
        <v>2428</v>
      </c>
      <c r="M29" s="2">
        <v>2378</v>
      </c>
      <c r="N29" s="45">
        <f t="shared" si="3"/>
        <v>46.4453125</v>
      </c>
      <c r="O29" s="27"/>
      <c r="P29" s="2">
        <v>28</v>
      </c>
      <c r="Q29" s="5" t="s">
        <v>644</v>
      </c>
      <c r="R29" s="2">
        <v>2378</v>
      </c>
      <c r="S29" s="45">
        <f t="shared" si="4"/>
        <v>46.4453125</v>
      </c>
      <c r="T29" s="27"/>
      <c r="U29" s="2">
        <v>28</v>
      </c>
      <c r="V29" s="5" t="s">
        <v>1725</v>
      </c>
      <c r="W29" s="2">
        <v>2313</v>
      </c>
      <c r="X29" s="45">
        <f t="shared" si="5"/>
        <v>51.629464285714292</v>
      </c>
      <c r="Y29" s="27"/>
    </row>
    <row r="30" spans="1:25" x14ac:dyDescent="0.2">
      <c r="A30" s="2">
        <v>29</v>
      </c>
      <c r="B30" s="5" t="s">
        <v>3120</v>
      </c>
      <c r="C30" s="2">
        <v>953</v>
      </c>
      <c r="D30" s="45">
        <f t="shared" si="1"/>
        <v>28.363095238095237</v>
      </c>
      <c r="E30" s="27"/>
      <c r="F30" s="2">
        <v>29</v>
      </c>
      <c r="G30" s="5" t="s">
        <v>1318</v>
      </c>
      <c r="H30" s="2">
        <v>1728</v>
      </c>
      <c r="I30" s="45">
        <f t="shared" si="2"/>
        <v>40.22346368715084</v>
      </c>
      <c r="J30" s="27"/>
      <c r="K30" s="2">
        <v>29</v>
      </c>
      <c r="L30" s="5" t="s">
        <v>516</v>
      </c>
      <c r="M30" s="2">
        <v>2332</v>
      </c>
      <c r="N30" s="45">
        <f t="shared" si="3"/>
        <v>45.546875</v>
      </c>
      <c r="O30" s="27"/>
      <c r="P30" s="2">
        <v>29</v>
      </c>
      <c r="Q30" s="5" t="s">
        <v>2003</v>
      </c>
      <c r="R30" s="2">
        <v>2239</v>
      </c>
      <c r="S30" s="45">
        <f t="shared" si="4"/>
        <v>43.73046875</v>
      </c>
      <c r="T30" s="27"/>
      <c r="U30" s="2">
        <v>29</v>
      </c>
      <c r="V30" s="5" t="s">
        <v>1205</v>
      </c>
      <c r="W30" s="2">
        <v>2285</v>
      </c>
      <c r="X30" s="45">
        <f t="shared" ref="X30:X70" si="6">(W30/(35*128))*100</f>
        <v>51.004464285714292</v>
      </c>
      <c r="Y30" s="27"/>
    </row>
    <row r="31" spans="1:25" x14ac:dyDescent="0.2">
      <c r="A31" s="2">
        <v>30</v>
      </c>
      <c r="B31" s="5" t="s">
        <v>3061</v>
      </c>
      <c r="C31" s="2">
        <v>945</v>
      </c>
      <c r="D31" s="45">
        <f t="shared" si="1"/>
        <v>28.125</v>
      </c>
      <c r="E31" s="27"/>
      <c r="F31" s="2">
        <v>30</v>
      </c>
      <c r="G31" s="5" t="s">
        <v>218</v>
      </c>
      <c r="H31" s="2">
        <v>1722</v>
      </c>
      <c r="I31" s="45">
        <f t="shared" si="2"/>
        <v>40.083798882681563</v>
      </c>
      <c r="J31" s="27"/>
      <c r="K31" s="2">
        <v>30</v>
      </c>
      <c r="L31" s="5" t="s">
        <v>543</v>
      </c>
      <c r="M31" s="2">
        <v>2329</v>
      </c>
      <c r="N31" s="45">
        <f t="shared" si="3"/>
        <v>45.48828125</v>
      </c>
      <c r="O31" s="27"/>
      <c r="P31" s="2">
        <v>30</v>
      </c>
      <c r="Q31" s="5" t="s">
        <v>433</v>
      </c>
      <c r="R31" s="2">
        <v>2218</v>
      </c>
      <c r="S31" s="45">
        <f t="shared" si="4"/>
        <v>43.3203125</v>
      </c>
      <c r="T31" s="27"/>
      <c r="U31" s="2">
        <v>30</v>
      </c>
      <c r="V31" s="5" t="s">
        <v>1449</v>
      </c>
      <c r="W31" s="2">
        <v>2256</v>
      </c>
      <c r="X31" s="45">
        <f t="shared" si="6"/>
        <v>50.357142857142854</v>
      </c>
      <c r="Y31" s="27"/>
    </row>
    <row r="32" spans="1:25" x14ac:dyDescent="0.2">
      <c r="A32" s="2">
        <v>31</v>
      </c>
      <c r="B32" s="5" t="s">
        <v>3055</v>
      </c>
      <c r="C32" s="2">
        <v>924</v>
      </c>
      <c r="D32" s="45">
        <f t="shared" si="1"/>
        <v>27.5</v>
      </c>
      <c r="E32" s="27"/>
      <c r="F32" s="2">
        <v>31</v>
      </c>
      <c r="G32" s="5" t="s">
        <v>2384</v>
      </c>
      <c r="H32" s="2">
        <v>1722</v>
      </c>
      <c r="I32" s="45">
        <f t="shared" si="2"/>
        <v>40.083798882681563</v>
      </c>
      <c r="J32" s="27"/>
      <c r="K32" s="2">
        <v>31</v>
      </c>
      <c r="L32" s="5" t="s">
        <v>2214</v>
      </c>
      <c r="M32" s="2">
        <v>2301</v>
      </c>
      <c r="N32" s="45">
        <f t="shared" si="3"/>
        <v>44.94140625</v>
      </c>
      <c r="O32" s="27"/>
      <c r="P32" s="2">
        <v>31</v>
      </c>
      <c r="Q32" s="5" t="s">
        <v>620</v>
      </c>
      <c r="R32" s="2">
        <v>2191</v>
      </c>
      <c r="S32" s="45">
        <f t="shared" si="4"/>
        <v>42.79296875</v>
      </c>
      <c r="T32" s="27"/>
      <c r="U32" s="30">
        <v>31</v>
      </c>
      <c r="V32" s="5" t="s">
        <v>2257</v>
      </c>
      <c r="W32" s="30">
        <v>2235</v>
      </c>
      <c r="X32" s="45">
        <f t="shared" si="6"/>
        <v>49.888392857142854</v>
      </c>
      <c r="Y32" s="27"/>
    </row>
    <row r="33" spans="1:25" x14ac:dyDescent="0.2">
      <c r="A33" s="2">
        <v>32</v>
      </c>
      <c r="B33" s="5" t="s">
        <v>3056</v>
      </c>
      <c r="C33" s="2">
        <v>921</v>
      </c>
      <c r="D33" s="45">
        <f t="shared" si="1"/>
        <v>27.410714285714285</v>
      </c>
      <c r="E33" s="27"/>
      <c r="F33" s="2">
        <v>32</v>
      </c>
      <c r="G33" s="5" t="s">
        <v>2388</v>
      </c>
      <c r="H33" s="2">
        <v>1696</v>
      </c>
      <c r="I33" s="45">
        <f t="shared" si="2"/>
        <v>39.478584729981378</v>
      </c>
      <c r="J33" s="27"/>
      <c r="K33" s="2">
        <v>32</v>
      </c>
      <c r="L33" s="5" t="s">
        <v>433</v>
      </c>
      <c r="M33" s="2">
        <v>2271</v>
      </c>
      <c r="N33" s="45">
        <f t="shared" si="3"/>
        <v>44.35546875</v>
      </c>
      <c r="O33" s="27"/>
      <c r="P33" s="2">
        <v>32</v>
      </c>
      <c r="Q33" s="5" t="s">
        <v>524</v>
      </c>
      <c r="R33" s="2">
        <v>2178</v>
      </c>
      <c r="S33" s="45">
        <f t="shared" si="4"/>
        <v>42.5390625</v>
      </c>
      <c r="T33" s="27"/>
      <c r="U33" s="2">
        <v>32</v>
      </c>
      <c r="V33" s="5" t="s">
        <v>1566</v>
      </c>
      <c r="W33" s="30">
        <v>2230</v>
      </c>
      <c r="X33" s="45">
        <f t="shared" si="6"/>
        <v>49.776785714285715</v>
      </c>
      <c r="Y33" s="27"/>
    </row>
    <row r="34" spans="1:25" x14ac:dyDescent="0.2">
      <c r="A34" s="2">
        <v>33</v>
      </c>
      <c r="B34" s="5" t="s">
        <v>3154</v>
      </c>
      <c r="C34" s="2">
        <v>911</v>
      </c>
      <c r="D34" s="45">
        <f t="shared" si="1"/>
        <v>27.113095238095237</v>
      </c>
      <c r="E34" s="27"/>
      <c r="F34" s="2">
        <v>33</v>
      </c>
      <c r="G34" s="5" t="s">
        <v>1023</v>
      </c>
      <c r="H34" s="2">
        <v>1680</v>
      </c>
      <c r="I34" s="45">
        <f t="shared" si="2"/>
        <v>39.106145251396647</v>
      </c>
      <c r="J34" s="27"/>
      <c r="K34" s="2">
        <v>33</v>
      </c>
      <c r="L34" s="5" t="s">
        <v>1538</v>
      </c>
      <c r="M34" s="2">
        <v>2250</v>
      </c>
      <c r="N34" s="45">
        <f t="shared" si="3"/>
        <v>43.9453125</v>
      </c>
      <c r="O34" s="27"/>
      <c r="P34" s="2">
        <v>33</v>
      </c>
      <c r="Q34" s="5" t="s">
        <v>1633</v>
      </c>
      <c r="R34" s="2">
        <v>2161</v>
      </c>
      <c r="S34" s="45">
        <f t="shared" si="4"/>
        <v>42.20703125</v>
      </c>
      <c r="T34" s="27"/>
      <c r="U34" s="2">
        <v>33</v>
      </c>
      <c r="V34" s="5" t="s">
        <v>1512</v>
      </c>
      <c r="W34" s="30">
        <v>2220</v>
      </c>
      <c r="X34" s="45">
        <f t="shared" si="6"/>
        <v>49.553571428571431</v>
      </c>
      <c r="Y34" s="27"/>
    </row>
    <row r="35" spans="1:25" x14ac:dyDescent="0.2">
      <c r="A35" s="2">
        <v>34</v>
      </c>
      <c r="B35" s="5" t="s">
        <v>2920</v>
      </c>
      <c r="C35" s="2">
        <v>909</v>
      </c>
      <c r="D35" s="45">
        <f t="shared" si="1"/>
        <v>27.053571428571427</v>
      </c>
      <c r="E35" s="27"/>
      <c r="F35" s="2">
        <v>34</v>
      </c>
      <c r="G35" s="5" t="s">
        <v>1608</v>
      </c>
      <c r="H35" s="2">
        <v>1649</v>
      </c>
      <c r="I35" s="45">
        <f t="shared" si="2"/>
        <v>38.384543761638731</v>
      </c>
      <c r="J35" s="27"/>
      <c r="K35" s="2">
        <v>34</v>
      </c>
      <c r="L35" s="5" t="s">
        <v>138</v>
      </c>
      <c r="M35" s="2">
        <v>2220</v>
      </c>
      <c r="N35" s="45">
        <f t="shared" si="3"/>
        <v>43.359375</v>
      </c>
      <c r="O35" s="27"/>
      <c r="P35" s="2">
        <v>34</v>
      </c>
      <c r="Q35" s="5" t="s">
        <v>1186</v>
      </c>
      <c r="R35" s="2">
        <v>2152</v>
      </c>
      <c r="S35" s="45">
        <f t="shared" si="4"/>
        <v>42.03125</v>
      </c>
      <c r="T35" s="27"/>
      <c r="U35" s="2">
        <v>34</v>
      </c>
      <c r="V35" s="5" t="s">
        <v>1840</v>
      </c>
      <c r="W35" s="2">
        <v>2133</v>
      </c>
      <c r="X35" s="45">
        <f t="shared" si="6"/>
        <v>47.611607142857146</v>
      </c>
      <c r="Y35" s="27"/>
    </row>
    <row r="36" spans="1:25" x14ac:dyDescent="0.2">
      <c r="A36" s="2">
        <v>35</v>
      </c>
      <c r="B36" s="5" t="s">
        <v>2961</v>
      </c>
      <c r="C36" s="2">
        <v>874</v>
      </c>
      <c r="D36" s="45">
        <f t="shared" si="1"/>
        <v>26.011904761904759</v>
      </c>
      <c r="E36" s="27"/>
      <c r="F36" s="2">
        <v>35</v>
      </c>
      <c r="G36" s="5" t="s">
        <v>603</v>
      </c>
      <c r="H36" s="2">
        <v>1636</v>
      </c>
      <c r="I36" s="45">
        <f t="shared" si="2"/>
        <v>38.081936685288639</v>
      </c>
      <c r="J36" s="27"/>
      <c r="K36" s="2">
        <v>35</v>
      </c>
      <c r="L36" s="5" t="s">
        <v>597</v>
      </c>
      <c r="M36" s="2">
        <v>2201</v>
      </c>
      <c r="N36" s="45">
        <f t="shared" si="3"/>
        <v>42.98828125</v>
      </c>
      <c r="O36" s="27"/>
      <c r="P36" s="2">
        <v>35</v>
      </c>
      <c r="Q36" s="5" t="s">
        <v>2481</v>
      </c>
      <c r="R36" s="2">
        <v>2144</v>
      </c>
      <c r="S36" s="45">
        <f t="shared" si="4"/>
        <v>41.875</v>
      </c>
      <c r="T36" s="27"/>
      <c r="U36" s="2">
        <v>35</v>
      </c>
      <c r="V36" s="5" t="s">
        <v>622</v>
      </c>
      <c r="W36" s="2">
        <v>2117</v>
      </c>
      <c r="X36" s="45">
        <f t="shared" si="6"/>
        <v>47.254464285714285</v>
      </c>
      <c r="Y36" s="27"/>
    </row>
    <row r="37" spans="1:25" x14ac:dyDescent="0.2">
      <c r="A37" s="2">
        <v>36</v>
      </c>
      <c r="B37" s="5" t="s">
        <v>3238</v>
      </c>
      <c r="C37" s="2">
        <v>873</v>
      </c>
      <c r="D37" s="45">
        <f t="shared" si="1"/>
        <v>25.982142857142858</v>
      </c>
      <c r="E37" s="27"/>
      <c r="F37" s="2">
        <v>36</v>
      </c>
      <c r="G37" s="5" t="s">
        <v>2715</v>
      </c>
      <c r="H37" s="2">
        <v>1551</v>
      </c>
      <c r="I37" s="45">
        <f t="shared" si="2"/>
        <v>36.103351955307261</v>
      </c>
      <c r="J37" s="27"/>
      <c r="K37" s="2">
        <v>36</v>
      </c>
      <c r="L37" s="5" t="s">
        <v>455</v>
      </c>
      <c r="M37" s="2">
        <v>2178</v>
      </c>
      <c r="N37" s="45">
        <f t="shared" si="3"/>
        <v>42.5390625</v>
      </c>
      <c r="O37" s="27"/>
      <c r="P37" s="2">
        <v>36</v>
      </c>
      <c r="Q37" s="5" t="s">
        <v>1617</v>
      </c>
      <c r="R37" s="2">
        <v>2036</v>
      </c>
      <c r="S37" s="45">
        <f t="shared" si="4"/>
        <v>39.765625</v>
      </c>
      <c r="T37" s="27"/>
      <c r="U37" s="2">
        <v>36</v>
      </c>
      <c r="V37" s="5" t="s">
        <v>1589</v>
      </c>
      <c r="W37" s="2">
        <v>2096</v>
      </c>
      <c r="X37" s="45">
        <f t="shared" si="6"/>
        <v>46.785714285714285</v>
      </c>
      <c r="Y37" s="27"/>
    </row>
    <row r="38" spans="1:25" x14ac:dyDescent="0.2">
      <c r="A38" s="2">
        <v>37</v>
      </c>
      <c r="B38" s="5" t="s">
        <v>3103</v>
      </c>
      <c r="C38" s="2">
        <v>863</v>
      </c>
      <c r="D38" s="45">
        <f t="shared" si="1"/>
        <v>25.68452380952381</v>
      </c>
      <c r="E38" s="27"/>
      <c r="F38" s="2">
        <v>37</v>
      </c>
      <c r="G38" s="5" t="s">
        <v>1362</v>
      </c>
      <c r="H38" s="2">
        <v>1549</v>
      </c>
      <c r="I38" s="45">
        <f t="shared" si="2"/>
        <v>36.056797020484169</v>
      </c>
      <c r="J38" s="27"/>
      <c r="K38" s="2">
        <v>37</v>
      </c>
      <c r="L38" s="5" t="s">
        <v>619</v>
      </c>
      <c r="M38" s="2">
        <v>2177</v>
      </c>
      <c r="N38" s="45">
        <f t="shared" si="3"/>
        <v>42.51953125</v>
      </c>
      <c r="O38" s="27"/>
      <c r="P38" s="2">
        <v>37</v>
      </c>
      <c r="Q38" s="5" t="s">
        <v>526</v>
      </c>
      <c r="R38" s="2">
        <v>2020</v>
      </c>
      <c r="S38" s="45">
        <f t="shared" si="4"/>
        <v>39.453125</v>
      </c>
      <c r="T38" s="27"/>
      <c r="U38" s="2">
        <v>37</v>
      </c>
      <c r="V38" s="5" t="s">
        <v>1745</v>
      </c>
      <c r="W38" s="2">
        <v>2083</v>
      </c>
      <c r="X38" s="45">
        <f t="shared" si="6"/>
        <v>46.495535714285715</v>
      </c>
      <c r="Y38" s="27"/>
    </row>
    <row r="39" spans="1:25" x14ac:dyDescent="0.2">
      <c r="A39" s="2">
        <v>38</v>
      </c>
      <c r="B39" s="5" t="s">
        <v>3040</v>
      </c>
      <c r="C39" s="2">
        <v>829</v>
      </c>
      <c r="D39" s="45">
        <f t="shared" si="1"/>
        <v>24.672619047619047</v>
      </c>
      <c r="E39" s="27"/>
      <c r="F39" s="2">
        <v>38</v>
      </c>
      <c r="G39" s="5" t="s">
        <v>107</v>
      </c>
      <c r="H39" s="2">
        <v>1545</v>
      </c>
      <c r="I39" s="45">
        <f t="shared" si="2"/>
        <v>35.963687150837984</v>
      </c>
      <c r="J39" s="27"/>
      <c r="K39" s="2">
        <v>38</v>
      </c>
      <c r="L39" s="5" t="s">
        <v>524</v>
      </c>
      <c r="M39" s="2">
        <v>2175</v>
      </c>
      <c r="N39" s="45">
        <f t="shared" si="3"/>
        <v>42.48046875</v>
      </c>
      <c r="O39" s="27"/>
      <c r="P39" s="2">
        <v>38</v>
      </c>
      <c r="Q39" s="5" t="s">
        <v>501</v>
      </c>
      <c r="R39" s="2">
        <v>2000</v>
      </c>
      <c r="S39" s="45">
        <f t="shared" si="4"/>
        <v>39.0625</v>
      </c>
      <c r="T39" s="27"/>
      <c r="U39" s="2">
        <v>38</v>
      </c>
      <c r="V39" s="5" t="s">
        <v>841</v>
      </c>
      <c r="W39" s="2">
        <v>2029</v>
      </c>
      <c r="X39" s="45">
        <f t="shared" si="6"/>
        <v>45.290178571428569</v>
      </c>
      <c r="Y39" s="27"/>
    </row>
    <row r="40" spans="1:25" x14ac:dyDescent="0.2">
      <c r="A40" s="2">
        <v>39</v>
      </c>
      <c r="B40" s="5" t="s">
        <v>2958</v>
      </c>
      <c r="C40" s="2">
        <v>804</v>
      </c>
      <c r="D40" s="45">
        <f t="shared" si="1"/>
        <v>23.928571428571427</v>
      </c>
      <c r="E40" s="27"/>
      <c r="F40" s="2">
        <v>39</v>
      </c>
      <c r="G40" s="5" t="s">
        <v>2583</v>
      </c>
      <c r="H40" s="2">
        <v>1536</v>
      </c>
      <c r="I40" s="45">
        <f t="shared" si="2"/>
        <v>35.754189944134076</v>
      </c>
      <c r="J40" s="27"/>
      <c r="K40" s="2">
        <v>39</v>
      </c>
      <c r="L40" s="5" t="s">
        <v>1866</v>
      </c>
      <c r="M40" s="2">
        <v>2175</v>
      </c>
      <c r="N40" s="45">
        <f t="shared" si="3"/>
        <v>42.48046875</v>
      </c>
      <c r="O40" s="27"/>
      <c r="P40" s="2">
        <v>39</v>
      </c>
      <c r="Q40" s="5" t="s">
        <v>1589</v>
      </c>
      <c r="R40" s="2">
        <v>1972</v>
      </c>
      <c r="S40" s="45">
        <f t="shared" si="4"/>
        <v>38.515625</v>
      </c>
      <c r="T40" s="27"/>
      <c r="U40" s="2">
        <v>39</v>
      </c>
      <c r="V40" s="5" t="s">
        <v>1101</v>
      </c>
      <c r="W40" s="2">
        <v>2012</v>
      </c>
      <c r="X40" s="45">
        <f t="shared" si="6"/>
        <v>44.910714285714285</v>
      </c>
      <c r="Y40" s="27"/>
    </row>
    <row r="41" spans="1:25" x14ac:dyDescent="0.2">
      <c r="A41" s="2">
        <v>40</v>
      </c>
      <c r="B41" s="5" t="s">
        <v>29</v>
      </c>
      <c r="C41" s="2">
        <v>791</v>
      </c>
      <c r="D41" s="45">
        <f t="shared" si="1"/>
        <v>23.541666666666664</v>
      </c>
      <c r="E41" s="27"/>
      <c r="F41" s="2">
        <v>40</v>
      </c>
      <c r="G41" s="5" t="s">
        <v>1604</v>
      </c>
      <c r="H41" s="2">
        <v>1489</v>
      </c>
      <c r="I41" s="45">
        <f t="shared" si="2"/>
        <v>34.660148975791429</v>
      </c>
      <c r="J41" s="27"/>
      <c r="K41" s="2">
        <v>40</v>
      </c>
      <c r="L41" s="5" t="s">
        <v>2530</v>
      </c>
      <c r="M41" s="2">
        <v>2160</v>
      </c>
      <c r="N41" s="45">
        <f t="shared" si="3"/>
        <v>42.1875</v>
      </c>
      <c r="O41" s="27"/>
      <c r="P41" s="2">
        <v>40</v>
      </c>
      <c r="Q41" s="5" t="s">
        <v>1183</v>
      </c>
      <c r="R41" s="2">
        <v>1937</v>
      </c>
      <c r="S41" s="45">
        <f t="shared" si="4"/>
        <v>37.83203125</v>
      </c>
      <c r="T41" s="27"/>
      <c r="U41" s="2">
        <v>40</v>
      </c>
      <c r="V41" s="5" t="s">
        <v>1211</v>
      </c>
      <c r="W41" s="2">
        <v>2000</v>
      </c>
      <c r="X41" s="45">
        <f t="shared" si="6"/>
        <v>44.642857142857146</v>
      </c>
      <c r="Y41" s="27"/>
    </row>
    <row r="42" spans="1:25" x14ac:dyDescent="0.2">
      <c r="A42" s="2">
        <v>41</v>
      </c>
      <c r="B42" s="5" t="s">
        <v>2917</v>
      </c>
      <c r="C42" s="2">
        <v>780</v>
      </c>
      <c r="D42" s="45">
        <f t="shared" si="1"/>
        <v>23.214285714285712</v>
      </c>
      <c r="E42" s="27"/>
      <c r="F42" s="2">
        <v>41</v>
      </c>
      <c r="G42" s="5" t="s">
        <v>882</v>
      </c>
      <c r="H42" s="2">
        <v>1481</v>
      </c>
      <c r="I42" s="45">
        <f t="shared" si="2"/>
        <v>34.473929236499067</v>
      </c>
      <c r="J42" s="27"/>
      <c r="K42" s="2">
        <v>41</v>
      </c>
      <c r="L42" s="5" t="s">
        <v>149</v>
      </c>
      <c r="M42" s="2">
        <v>2153</v>
      </c>
      <c r="N42" s="45">
        <f t="shared" si="3"/>
        <v>42.05078125</v>
      </c>
      <c r="O42" s="27"/>
      <c r="P42" s="2">
        <v>41</v>
      </c>
      <c r="Q42" s="5" t="s">
        <v>597</v>
      </c>
      <c r="R42" s="2">
        <v>1909</v>
      </c>
      <c r="S42" s="45">
        <f t="shared" si="4"/>
        <v>37.28515625</v>
      </c>
      <c r="T42" s="27"/>
      <c r="U42" s="30">
        <v>41</v>
      </c>
      <c r="V42" s="5" t="s">
        <v>1581</v>
      </c>
      <c r="W42" s="30">
        <v>1992</v>
      </c>
      <c r="X42" s="45">
        <f t="shared" si="6"/>
        <v>44.464285714285708</v>
      </c>
      <c r="Y42" s="27"/>
    </row>
    <row r="43" spans="1:25" x14ac:dyDescent="0.2">
      <c r="A43" s="2">
        <v>42</v>
      </c>
      <c r="B43" s="5" t="s">
        <v>2756</v>
      </c>
      <c r="C43" s="2">
        <v>763</v>
      </c>
      <c r="D43" s="45">
        <f t="shared" si="1"/>
        <v>22.708333333333332</v>
      </c>
      <c r="E43" s="27"/>
      <c r="F43" s="2">
        <v>42</v>
      </c>
      <c r="G43" s="5" t="s">
        <v>1313</v>
      </c>
      <c r="H43" s="2">
        <v>1446</v>
      </c>
      <c r="I43" s="45">
        <f t="shared" si="2"/>
        <v>33.659217877094974</v>
      </c>
      <c r="J43" s="27"/>
      <c r="K43" s="2">
        <v>42</v>
      </c>
      <c r="L43" s="5" t="s">
        <v>1522</v>
      </c>
      <c r="M43" s="2">
        <v>2142</v>
      </c>
      <c r="N43" s="45">
        <f t="shared" si="3"/>
        <v>41.8359375</v>
      </c>
      <c r="O43" s="27"/>
      <c r="P43" s="2">
        <v>42</v>
      </c>
      <c r="Q43" s="5" t="s">
        <v>1572</v>
      </c>
      <c r="R43" s="2">
        <v>1900</v>
      </c>
      <c r="S43" s="45">
        <f t="shared" si="4"/>
        <v>37.109375</v>
      </c>
      <c r="T43" s="27"/>
      <c r="U43" s="2">
        <v>42</v>
      </c>
      <c r="V43" s="5" t="s">
        <v>1593</v>
      </c>
      <c r="W43" s="2">
        <v>1981</v>
      </c>
      <c r="X43" s="45">
        <f t="shared" si="6"/>
        <v>44.21875</v>
      </c>
      <c r="Y43" s="27"/>
    </row>
    <row r="44" spans="1:25" x14ac:dyDescent="0.2">
      <c r="A44" s="2">
        <v>43</v>
      </c>
      <c r="B44" s="5" t="s">
        <v>3051</v>
      </c>
      <c r="C44" s="2">
        <v>759</v>
      </c>
      <c r="D44" s="45">
        <f t="shared" si="1"/>
        <v>22.589285714285712</v>
      </c>
      <c r="E44" s="27"/>
      <c r="F44" s="2">
        <v>43</v>
      </c>
      <c r="G44" s="5" t="s">
        <v>39</v>
      </c>
      <c r="H44" s="2">
        <v>1425</v>
      </c>
      <c r="I44" s="45">
        <f t="shared" si="2"/>
        <v>33.170391061452513</v>
      </c>
      <c r="J44" s="27"/>
      <c r="K44" s="2">
        <v>43</v>
      </c>
      <c r="L44" s="5" t="s">
        <v>193</v>
      </c>
      <c r="M44" s="2">
        <v>2141</v>
      </c>
      <c r="N44" s="45">
        <f t="shared" si="3"/>
        <v>41.81640625</v>
      </c>
      <c r="O44" s="27"/>
      <c r="P44" s="2">
        <v>43</v>
      </c>
      <c r="Q44" s="5" t="s">
        <v>500</v>
      </c>
      <c r="R44" s="2">
        <v>1891</v>
      </c>
      <c r="S44" s="45">
        <f t="shared" si="4"/>
        <v>36.93359375</v>
      </c>
      <c r="T44" s="27"/>
      <c r="U44" s="2">
        <v>43</v>
      </c>
      <c r="V44" s="5" t="s">
        <v>2154</v>
      </c>
      <c r="W44" s="2">
        <v>1976</v>
      </c>
      <c r="X44" s="45">
        <f t="shared" si="6"/>
        <v>44.107142857142854</v>
      </c>
      <c r="Y44" s="27"/>
    </row>
    <row r="45" spans="1:25" x14ac:dyDescent="0.2">
      <c r="A45" s="2">
        <v>44</v>
      </c>
      <c r="B45" s="5" t="s">
        <v>2977</v>
      </c>
      <c r="C45" s="2">
        <v>758</v>
      </c>
      <c r="D45" s="45">
        <f t="shared" si="1"/>
        <v>22.55952380952381</v>
      </c>
      <c r="E45" s="27"/>
      <c r="F45" s="2">
        <v>44</v>
      </c>
      <c r="G45" s="5" t="s">
        <v>1647</v>
      </c>
      <c r="H45" s="2">
        <v>1419</v>
      </c>
      <c r="I45" s="45">
        <f t="shared" si="2"/>
        <v>33.030726256983236</v>
      </c>
      <c r="J45" s="27"/>
      <c r="K45" s="2">
        <v>44</v>
      </c>
      <c r="L45" s="5" t="s">
        <v>2521</v>
      </c>
      <c r="M45" s="2">
        <v>2031</v>
      </c>
      <c r="N45" s="45">
        <f t="shared" si="3"/>
        <v>39.66796875</v>
      </c>
      <c r="O45" s="27"/>
      <c r="P45" s="2">
        <v>44</v>
      </c>
      <c r="Q45" s="5" t="s">
        <v>432</v>
      </c>
      <c r="R45" s="2">
        <v>1825</v>
      </c>
      <c r="S45" s="45">
        <f t="shared" si="4"/>
        <v>35.64453125</v>
      </c>
      <c r="T45" s="27"/>
      <c r="U45" s="2">
        <v>44</v>
      </c>
      <c r="V45" s="5" t="s">
        <v>3853</v>
      </c>
      <c r="W45" s="2">
        <v>1912</v>
      </c>
      <c r="X45" s="45">
        <f t="shared" si="6"/>
        <v>42.678571428571423</v>
      </c>
      <c r="Y45" s="27"/>
    </row>
    <row r="46" spans="1:25" x14ac:dyDescent="0.2">
      <c r="A46" s="2">
        <v>45</v>
      </c>
      <c r="B46" s="5" t="s">
        <v>1740</v>
      </c>
      <c r="C46" s="2">
        <v>750</v>
      </c>
      <c r="D46" s="45">
        <f t="shared" si="1"/>
        <v>22.321428571428569</v>
      </c>
      <c r="E46" s="27"/>
      <c r="F46" s="2">
        <v>45</v>
      </c>
      <c r="G46" s="5" t="s">
        <v>2389</v>
      </c>
      <c r="H46" s="2">
        <v>1416</v>
      </c>
      <c r="I46" s="45">
        <f t="shared" si="2"/>
        <v>32.960893854748605</v>
      </c>
      <c r="J46" s="27"/>
      <c r="K46" s="2">
        <v>45</v>
      </c>
      <c r="L46" s="5" t="s">
        <v>520</v>
      </c>
      <c r="M46" s="2">
        <v>1994</v>
      </c>
      <c r="N46" s="45">
        <f t="shared" si="3"/>
        <v>38.9453125</v>
      </c>
      <c r="O46" s="27"/>
      <c r="P46" s="2">
        <v>45</v>
      </c>
      <c r="Q46" s="5" t="s">
        <v>1580</v>
      </c>
      <c r="R46" s="2">
        <v>1825</v>
      </c>
      <c r="S46" s="45">
        <f t="shared" si="4"/>
        <v>35.64453125</v>
      </c>
      <c r="T46" s="27"/>
      <c r="U46" s="2">
        <v>45</v>
      </c>
      <c r="V46" s="5" t="s">
        <v>4028</v>
      </c>
      <c r="W46" s="2">
        <v>1899</v>
      </c>
      <c r="X46" s="45">
        <f t="shared" si="6"/>
        <v>42.388392857142861</v>
      </c>
      <c r="Y46" s="27"/>
    </row>
    <row r="47" spans="1:25" x14ac:dyDescent="0.2">
      <c r="A47" s="2">
        <v>46</v>
      </c>
      <c r="B47" s="5" t="s">
        <v>3152</v>
      </c>
      <c r="C47" s="2">
        <v>704</v>
      </c>
      <c r="D47" s="45">
        <f t="shared" si="1"/>
        <v>20.952380952380953</v>
      </c>
      <c r="E47" s="27"/>
      <c r="F47" s="2">
        <v>46</v>
      </c>
      <c r="G47" s="5" t="s">
        <v>153</v>
      </c>
      <c r="H47" s="2">
        <v>1409</v>
      </c>
      <c r="I47" s="45">
        <f t="shared" si="2"/>
        <v>32.797951582867782</v>
      </c>
      <c r="J47" s="27"/>
      <c r="K47" s="2">
        <v>46</v>
      </c>
      <c r="L47" s="5" t="s">
        <v>1859</v>
      </c>
      <c r="M47" s="2">
        <v>1945</v>
      </c>
      <c r="N47" s="45">
        <f t="shared" si="3"/>
        <v>37.98828125</v>
      </c>
      <c r="O47" s="27"/>
      <c r="P47" s="2">
        <v>46</v>
      </c>
      <c r="Q47" s="5" t="s">
        <v>2110</v>
      </c>
      <c r="R47" s="2">
        <v>1813</v>
      </c>
      <c r="S47" s="45">
        <f t="shared" si="4"/>
        <v>35.41015625</v>
      </c>
      <c r="T47" s="27"/>
      <c r="U47" s="2">
        <v>46</v>
      </c>
      <c r="V47" s="5" t="s">
        <v>3763</v>
      </c>
      <c r="W47" s="2">
        <v>1898</v>
      </c>
      <c r="X47" s="45">
        <f t="shared" si="6"/>
        <v>42.366071428571431</v>
      </c>
      <c r="Y47" s="27"/>
    </row>
    <row r="48" spans="1:25" x14ac:dyDescent="0.2">
      <c r="A48" s="2">
        <v>47</v>
      </c>
      <c r="B48" s="5" t="s">
        <v>3042</v>
      </c>
      <c r="C48" s="2">
        <v>704</v>
      </c>
      <c r="D48" s="45">
        <f t="shared" si="1"/>
        <v>20.952380952380953</v>
      </c>
      <c r="E48" s="27"/>
      <c r="F48" s="2">
        <v>47</v>
      </c>
      <c r="G48" s="5" t="s">
        <v>2751</v>
      </c>
      <c r="H48" s="2">
        <v>1390</v>
      </c>
      <c r="I48" s="45">
        <f t="shared" si="2"/>
        <v>32.35567970204842</v>
      </c>
      <c r="J48" s="27"/>
      <c r="K48" s="2">
        <v>47</v>
      </c>
      <c r="L48" s="5" t="s">
        <v>537</v>
      </c>
      <c r="M48" s="2">
        <v>1943</v>
      </c>
      <c r="N48" s="45">
        <f t="shared" si="3"/>
        <v>37.94921875</v>
      </c>
      <c r="O48" s="27"/>
      <c r="P48" s="2">
        <v>47</v>
      </c>
      <c r="Q48" s="5" t="s">
        <v>1598</v>
      </c>
      <c r="R48" s="2">
        <v>1812</v>
      </c>
      <c r="S48" s="45">
        <f t="shared" si="4"/>
        <v>35.390625</v>
      </c>
      <c r="T48" s="27"/>
      <c r="U48" s="2">
        <v>47</v>
      </c>
      <c r="V48" s="5" t="s">
        <v>2283</v>
      </c>
      <c r="W48" s="2">
        <v>1866</v>
      </c>
      <c r="X48" s="45">
        <f t="shared" si="6"/>
        <v>41.651785714285715</v>
      </c>
      <c r="Y48" s="27"/>
    </row>
    <row r="49" spans="1:25" x14ac:dyDescent="0.2">
      <c r="A49" s="2">
        <v>48</v>
      </c>
      <c r="B49" s="5" t="s">
        <v>3057</v>
      </c>
      <c r="C49" s="2">
        <v>677</v>
      </c>
      <c r="D49" s="45">
        <f t="shared" si="1"/>
        <v>20.148809523809522</v>
      </c>
      <c r="E49" s="27"/>
      <c r="F49" s="2">
        <v>48</v>
      </c>
      <c r="G49" s="5" t="s">
        <v>149</v>
      </c>
      <c r="H49" s="2">
        <v>1387</v>
      </c>
      <c r="I49" s="45">
        <f t="shared" si="2"/>
        <v>32.285847299813781</v>
      </c>
      <c r="J49" s="27"/>
      <c r="K49" s="2">
        <v>48</v>
      </c>
      <c r="L49" s="5" t="s">
        <v>1978</v>
      </c>
      <c r="M49" s="2">
        <v>1903</v>
      </c>
      <c r="N49" s="45">
        <f t="shared" si="3"/>
        <v>37.16796875</v>
      </c>
      <c r="O49" s="27"/>
      <c r="P49" s="2">
        <v>48</v>
      </c>
      <c r="Q49" s="5" t="s">
        <v>1206</v>
      </c>
      <c r="R49" s="2">
        <v>1811</v>
      </c>
      <c r="S49" s="45">
        <f t="shared" si="4"/>
        <v>35.37109375</v>
      </c>
      <c r="T49" s="27"/>
      <c r="U49" s="2">
        <v>48</v>
      </c>
      <c r="V49" s="5" t="s">
        <v>1726</v>
      </c>
      <c r="W49" s="79">
        <v>1858</v>
      </c>
      <c r="X49" s="45">
        <f t="shared" si="6"/>
        <v>41.473214285714292</v>
      </c>
      <c r="Y49" s="27"/>
    </row>
    <row r="50" spans="1:25" x14ac:dyDescent="0.2">
      <c r="A50" s="2">
        <v>49</v>
      </c>
      <c r="B50" s="5" t="s">
        <v>2963</v>
      </c>
      <c r="C50" s="2">
        <v>651</v>
      </c>
      <c r="D50" s="45">
        <f t="shared" si="1"/>
        <v>19.375</v>
      </c>
      <c r="E50" s="27"/>
      <c r="F50" s="2">
        <v>49</v>
      </c>
      <c r="G50" s="5" t="s">
        <v>106</v>
      </c>
      <c r="H50" s="2">
        <v>1351</v>
      </c>
      <c r="I50" s="45">
        <f t="shared" si="2"/>
        <v>31.447858472998135</v>
      </c>
      <c r="J50" s="27"/>
      <c r="K50" s="2">
        <v>49</v>
      </c>
      <c r="L50" s="5" t="s">
        <v>127</v>
      </c>
      <c r="M50" s="2">
        <v>1880</v>
      </c>
      <c r="N50" s="45">
        <f t="shared" si="3"/>
        <v>36.71875</v>
      </c>
      <c r="O50" s="27"/>
      <c r="P50" s="2">
        <v>49</v>
      </c>
      <c r="Q50" s="5" t="s">
        <v>456</v>
      </c>
      <c r="R50" s="2">
        <v>1766</v>
      </c>
      <c r="S50" s="45">
        <f t="shared" si="4"/>
        <v>34.4921875</v>
      </c>
      <c r="T50" s="27"/>
      <c r="U50" s="2">
        <v>49</v>
      </c>
      <c r="V50" s="5" t="s">
        <v>1567</v>
      </c>
      <c r="W50" s="2">
        <v>1845</v>
      </c>
      <c r="X50" s="45">
        <f t="shared" si="6"/>
        <v>41.183035714285715</v>
      </c>
      <c r="Y50" s="27"/>
    </row>
    <row r="51" spans="1:25" x14ac:dyDescent="0.2">
      <c r="A51" s="2">
        <v>50</v>
      </c>
      <c r="B51" s="5" t="s">
        <v>3095</v>
      </c>
      <c r="C51" s="2">
        <v>650</v>
      </c>
      <c r="D51" s="45">
        <f t="shared" si="1"/>
        <v>19.345238095238095</v>
      </c>
      <c r="E51" s="27"/>
      <c r="F51" s="2">
        <v>50</v>
      </c>
      <c r="G51" s="5" t="s">
        <v>1038</v>
      </c>
      <c r="H51" s="2">
        <v>1336</v>
      </c>
      <c r="I51" s="45">
        <f t="shared" si="2"/>
        <v>31.098696461824954</v>
      </c>
      <c r="J51" s="27"/>
      <c r="K51" s="2">
        <v>50</v>
      </c>
      <c r="L51" s="5" t="s">
        <v>642</v>
      </c>
      <c r="M51" s="2">
        <v>1840</v>
      </c>
      <c r="N51" s="45">
        <f t="shared" si="3"/>
        <v>35.9375</v>
      </c>
      <c r="O51" s="27"/>
      <c r="P51" s="2">
        <v>50</v>
      </c>
      <c r="Q51" s="5" t="s">
        <v>513</v>
      </c>
      <c r="R51" s="2">
        <v>1740</v>
      </c>
      <c r="S51" s="45">
        <f t="shared" si="4"/>
        <v>33.984375</v>
      </c>
      <c r="T51" s="27"/>
      <c r="U51" s="2">
        <v>50</v>
      </c>
      <c r="V51" s="5" t="s">
        <v>2858</v>
      </c>
      <c r="W51" s="2">
        <v>1807</v>
      </c>
      <c r="X51" s="45">
        <f t="shared" si="6"/>
        <v>40.334821428571423</v>
      </c>
      <c r="Y51" s="27"/>
    </row>
    <row r="52" spans="1:25" x14ac:dyDescent="0.2">
      <c r="A52" s="2">
        <v>51</v>
      </c>
      <c r="B52" s="5" t="s">
        <v>3272</v>
      </c>
      <c r="C52" s="2">
        <v>650</v>
      </c>
      <c r="D52" s="45">
        <f t="shared" si="1"/>
        <v>19.345238095238095</v>
      </c>
      <c r="E52" s="27"/>
      <c r="F52" s="2">
        <v>51</v>
      </c>
      <c r="G52" s="5" t="s">
        <v>1164</v>
      </c>
      <c r="H52" s="2">
        <v>1289</v>
      </c>
      <c r="I52" s="45">
        <f t="shared" si="2"/>
        <v>30.004655493482307</v>
      </c>
      <c r="J52" s="27"/>
      <c r="K52" s="2">
        <v>51</v>
      </c>
      <c r="L52" s="5" t="s">
        <v>1113</v>
      </c>
      <c r="M52" s="2">
        <v>1787</v>
      </c>
      <c r="N52" s="45">
        <f t="shared" si="3"/>
        <v>34.90234375</v>
      </c>
      <c r="O52" s="27"/>
      <c r="P52" s="2">
        <v>51</v>
      </c>
      <c r="Q52" s="5" t="s">
        <v>2280</v>
      </c>
      <c r="R52" s="2">
        <v>1715</v>
      </c>
      <c r="S52" s="45">
        <f t="shared" si="4"/>
        <v>33.49609375</v>
      </c>
      <c r="T52" s="27"/>
      <c r="U52" s="30">
        <v>51</v>
      </c>
      <c r="V52" s="5" t="s">
        <v>796</v>
      </c>
      <c r="W52" s="30">
        <v>1805</v>
      </c>
      <c r="X52" s="45">
        <f t="shared" si="6"/>
        <v>40.290178571428569</v>
      </c>
      <c r="Y52" s="27"/>
    </row>
    <row r="53" spans="1:25" x14ac:dyDescent="0.2">
      <c r="A53" s="2">
        <v>52</v>
      </c>
      <c r="B53" s="5" t="s">
        <v>3092</v>
      </c>
      <c r="C53" s="2">
        <v>645</v>
      </c>
      <c r="D53" s="45">
        <f t="shared" si="1"/>
        <v>19.196428571428569</v>
      </c>
      <c r="E53" s="27"/>
      <c r="F53" s="2">
        <v>52</v>
      </c>
      <c r="G53" s="5" t="s">
        <v>1972</v>
      </c>
      <c r="H53" s="2">
        <v>1275</v>
      </c>
      <c r="I53" s="45">
        <f t="shared" si="2"/>
        <v>29.678770949720672</v>
      </c>
      <c r="J53" s="27"/>
      <c r="K53" s="2">
        <v>52</v>
      </c>
      <c r="L53" s="5" t="s">
        <v>620</v>
      </c>
      <c r="M53" s="2">
        <v>1777</v>
      </c>
      <c r="N53" s="45">
        <f t="shared" si="3"/>
        <v>34.70703125</v>
      </c>
      <c r="O53" s="27"/>
      <c r="P53" s="2">
        <v>52</v>
      </c>
      <c r="Q53" s="5" t="s">
        <v>542</v>
      </c>
      <c r="R53" s="2">
        <v>1671</v>
      </c>
      <c r="S53" s="45">
        <f t="shared" si="4"/>
        <v>32.63671875</v>
      </c>
      <c r="T53" s="27"/>
      <c r="U53" s="2">
        <v>52</v>
      </c>
      <c r="V53" s="5" t="s">
        <v>1590</v>
      </c>
      <c r="W53" s="2">
        <v>1793</v>
      </c>
      <c r="X53" s="45">
        <f t="shared" si="6"/>
        <v>40.022321428571431</v>
      </c>
      <c r="Y53" s="27"/>
    </row>
    <row r="54" spans="1:25" x14ac:dyDescent="0.2">
      <c r="A54" s="2">
        <v>53</v>
      </c>
      <c r="B54" s="5" t="s">
        <v>2910</v>
      </c>
      <c r="C54" s="2">
        <v>636</v>
      </c>
      <c r="D54" s="45">
        <f t="shared" si="1"/>
        <v>18.928571428571427</v>
      </c>
      <c r="E54" s="27"/>
      <c r="F54" s="2">
        <v>53</v>
      </c>
      <c r="G54" s="5" t="s">
        <v>656</v>
      </c>
      <c r="H54" s="2">
        <v>1262</v>
      </c>
      <c r="I54" s="45">
        <f t="shared" si="2"/>
        <v>29.376163873370576</v>
      </c>
      <c r="J54" s="27"/>
      <c r="K54" s="2">
        <v>53</v>
      </c>
      <c r="L54" s="5" t="s">
        <v>188</v>
      </c>
      <c r="M54" s="2">
        <v>1716</v>
      </c>
      <c r="N54" s="45">
        <f t="shared" si="3"/>
        <v>33.515625</v>
      </c>
      <c r="O54" s="27"/>
      <c r="P54" s="2">
        <v>53</v>
      </c>
      <c r="Q54" s="5" t="s">
        <v>434</v>
      </c>
      <c r="R54" s="2">
        <v>1663</v>
      </c>
      <c r="S54" s="45">
        <f t="shared" si="4"/>
        <v>32.48046875</v>
      </c>
      <c r="T54" s="27"/>
      <c r="U54" s="2">
        <v>53</v>
      </c>
      <c r="V54" s="5" t="s">
        <v>1206</v>
      </c>
      <c r="W54" s="2">
        <v>1770</v>
      </c>
      <c r="X54" s="45">
        <f t="shared" si="6"/>
        <v>39.508928571428569</v>
      </c>
      <c r="Y54" s="27"/>
    </row>
    <row r="55" spans="1:25" x14ac:dyDescent="0.2">
      <c r="A55" s="2">
        <v>54</v>
      </c>
      <c r="B55" s="5" t="s">
        <v>2849</v>
      </c>
      <c r="C55" s="2">
        <v>619</v>
      </c>
      <c r="D55" s="45">
        <f t="shared" si="1"/>
        <v>18.422619047619047</v>
      </c>
      <c r="E55" s="27"/>
      <c r="F55" s="2">
        <v>54</v>
      </c>
      <c r="G55" s="5" t="s">
        <v>2330</v>
      </c>
      <c r="H55" s="2">
        <v>1261</v>
      </c>
      <c r="I55" s="45">
        <f t="shared" si="2"/>
        <v>29.352886405959033</v>
      </c>
      <c r="J55" s="27"/>
      <c r="K55" s="2">
        <v>54</v>
      </c>
      <c r="L55" s="5" t="s">
        <v>1039</v>
      </c>
      <c r="M55" s="2">
        <v>1696</v>
      </c>
      <c r="N55" s="45">
        <f t="shared" si="3"/>
        <v>33.125</v>
      </c>
      <c r="O55" s="27"/>
      <c r="P55" s="2">
        <v>54</v>
      </c>
      <c r="Q55" s="5" t="s">
        <v>1706</v>
      </c>
      <c r="R55" s="2">
        <v>1651</v>
      </c>
      <c r="S55" s="45">
        <f t="shared" si="4"/>
        <v>32.24609375</v>
      </c>
      <c r="T55" s="27"/>
      <c r="U55" s="2">
        <v>54</v>
      </c>
      <c r="V55" s="5" t="s">
        <v>2050</v>
      </c>
      <c r="W55" s="2">
        <v>1769</v>
      </c>
      <c r="X55" s="45">
        <f t="shared" si="6"/>
        <v>39.486607142857146</v>
      </c>
      <c r="Y55" s="27"/>
    </row>
    <row r="56" spans="1:25" x14ac:dyDescent="0.2">
      <c r="A56" s="2">
        <v>55</v>
      </c>
      <c r="B56" s="5" t="s">
        <v>1367</v>
      </c>
      <c r="C56" s="2">
        <v>609</v>
      </c>
      <c r="D56" s="45">
        <f t="shared" si="1"/>
        <v>18.125</v>
      </c>
      <c r="E56" s="27"/>
      <c r="F56" s="2">
        <v>55</v>
      </c>
      <c r="G56" s="5" t="s">
        <v>299</v>
      </c>
      <c r="H56" s="2">
        <v>1260</v>
      </c>
      <c r="I56" s="45">
        <f t="shared" si="2"/>
        <v>29.329608938547487</v>
      </c>
      <c r="J56" s="27"/>
      <c r="K56" s="2">
        <v>55</v>
      </c>
      <c r="L56" s="5" t="s">
        <v>1038</v>
      </c>
      <c r="M56" s="2">
        <v>1689</v>
      </c>
      <c r="N56" s="45">
        <f t="shared" si="3"/>
        <v>32.98828125</v>
      </c>
      <c r="O56" s="27"/>
      <c r="P56" s="2">
        <v>55</v>
      </c>
      <c r="Q56" s="5" t="s">
        <v>1632</v>
      </c>
      <c r="R56" s="2">
        <v>1647</v>
      </c>
      <c r="S56" s="45">
        <f t="shared" si="4"/>
        <v>32.16796875</v>
      </c>
      <c r="T56" s="27"/>
      <c r="U56" s="2">
        <v>55</v>
      </c>
      <c r="V56" s="5" t="s">
        <v>1597</v>
      </c>
      <c r="W56" s="2">
        <v>1766</v>
      </c>
      <c r="X56" s="45">
        <f t="shared" si="6"/>
        <v>39.419642857142854</v>
      </c>
      <c r="Y56" s="27"/>
    </row>
    <row r="57" spans="1:25" x14ac:dyDescent="0.2">
      <c r="A57" s="2">
        <v>56</v>
      </c>
      <c r="B57" s="5" t="s">
        <v>2014</v>
      </c>
      <c r="C57" s="2">
        <v>606</v>
      </c>
      <c r="D57" s="45">
        <f t="shared" si="1"/>
        <v>18.035714285714285</v>
      </c>
      <c r="E57" s="27"/>
      <c r="F57" s="2">
        <v>56</v>
      </c>
      <c r="G57" s="5" t="s">
        <v>884</v>
      </c>
      <c r="H57" s="2">
        <v>1241</v>
      </c>
      <c r="I57" s="45">
        <f t="shared" si="2"/>
        <v>28.887337057728118</v>
      </c>
      <c r="J57" s="27"/>
      <c r="K57" s="2">
        <v>56</v>
      </c>
      <c r="L57" s="5" t="s">
        <v>1114</v>
      </c>
      <c r="M57" s="2">
        <v>1682</v>
      </c>
      <c r="N57" s="45">
        <f t="shared" si="3"/>
        <v>32.8515625</v>
      </c>
      <c r="O57" s="27"/>
      <c r="P57" s="2">
        <v>56</v>
      </c>
      <c r="Q57" s="5" t="s">
        <v>1237</v>
      </c>
      <c r="R57" s="2">
        <v>1639</v>
      </c>
      <c r="S57" s="45">
        <f t="shared" si="4"/>
        <v>32.01171875</v>
      </c>
      <c r="T57" s="27"/>
      <c r="U57" s="2">
        <v>56</v>
      </c>
      <c r="V57" s="5" t="s">
        <v>2638</v>
      </c>
      <c r="W57" s="2">
        <v>1746</v>
      </c>
      <c r="X57" s="45">
        <f t="shared" si="6"/>
        <v>38.973214285714285</v>
      </c>
      <c r="Y57" s="27"/>
    </row>
    <row r="58" spans="1:25" x14ac:dyDescent="0.2">
      <c r="A58" s="2">
        <v>57</v>
      </c>
      <c r="B58" s="5" t="s">
        <v>3037</v>
      </c>
      <c r="C58" s="2">
        <v>596</v>
      </c>
      <c r="D58" s="45">
        <f t="shared" si="1"/>
        <v>17.738095238095237</v>
      </c>
      <c r="E58" s="27"/>
      <c r="F58" s="2">
        <v>57</v>
      </c>
      <c r="G58" s="5" t="s">
        <v>1439</v>
      </c>
      <c r="H58" s="2">
        <v>1237</v>
      </c>
      <c r="I58" s="45">
        <f t="shared" si="2"/>
        <v>28.79422718808194</v>
      </c>
      <c r="J58" s="27"/>
      <c r="K58" s="2">
        <v>57</v>
      </c>
      <c r="L58" s="5" t="s">
        <v>428</v>
      </c>
      <c r="M58" s="2">
        <v>1653</v>
      </c>
      <c r="N58" s="45">
        <f t="shared" si="3"/>
        <v>32.28515625</v>
      </c>
      <c r="O58" s="27"/>
      <c r="P58" s="2">
        <v>57</v>
      </c>
      <c r="Q58" s="5" t="s">
        <v>455</v>
      </c>
      <c r="R58" s="2">
        <v>1549</v>
      </c>
      <c r="S58" s="45">
        <f t="shared" si="4"/>
        <v>30.25390625</v>
      </c>
      <c r="T58" s="27"/>
      <c r="U58" s="2">
        <v>57</v>
      </c>
      <c r="V58" s="5" t="s">
        <v>1295</v>
      </c>
      <c r="W58" s="2">
        <v>1712</v>
      </c>
      <c r="X58" s="45">
        <f t="shared" si="6"/>
        <v>38.214285714285708</v>
      </c>
      <c r="Y58" s="27"/>
    </row>
    <row r="59" spans="1:25" x14ac:dyDescent="0.2">
      <c r="A59" s="2">
        <v>58</v>
      </c>
      <c r="B59" s="5" t="s">
        <v>3093</v>
      </c>
      <c r="C59" s="2">
        <v>589</v>
      </c>
      <c r="D59" s="45">
        <f t="shared" si="1"/>
        <v>17.529761904761905</v>
      </c>
      <c r="E59" s="27"/>
      <c r="F59" s="2">
        <v>58</v>
      </c>
      <c r="G59" s="5" t="s">
        <v>1120</v>
      </c>
      <c r="H59" s="2">
        <v>1226</v>
      </c>
      <c r="I59" s="45">
        <f t="shared" si="2"/>
        <v>28.538175046554937</v>
      </c>
      <c r="J59" s="27"/>
      <c r="K59" s="2">
        <v>58</v>
      </c>
      <c r="L59" s="5" t="s">
        <v>456</v>
      </c>
      <c r="M59" s="2">
        <v>1610</v>
      </c>
      <c r="N59" s="45">
        <f t="shared" si="3"/>
        <v>31.4453125</v>
      </c>
      <c r="O59" s="27"/>
      <c r="P59" s="2">
        <v>58</v>
      </c>
      <c r="Q59" s="5" t="s">
        <v>514</v>
      </c>
      <c r="R59" s="2">
        <v>1548</v>
      </c>
      <c r="S59" s="45">
        <f t="shared" si="4"/>
        <v>30.234375000000004</v>
      </c>
      <c r="T59" s="27"/>
      <c r="U59" s="2">
        <v>58</v>
      </c>
      <c r="V59" s="5" t="s">
        <v>3922</v>
      </c>
      <c r="W59" s="2">
        <v>1664</v>
      </c>
      <c r="X59" s="45">
        <f t="shared" si="6"/>
        <v>37.142857142857146</v>
      </c>
      <c r="Y59" s="27"/>
    </row>
    <row r="60" spans="1:25" x14ac:dyDescent="0.2">
      <c r="A60" s="2">
        <v>59</v>
      </c>
      <c r="B60" s="5" t="s">
        <v>3033</v>
      </c>
      <c r="C60" s="2">
        <v>575</v>
      </c>
      <c r="D60" s="45">
        <f t="shared" si="1"/>
        <v>17.113095238095237</v>
      </c>
      <c r="E60" s="27"/>
      <c r="F60" s="2">
        <v>59</v>
      </c>
      <c r="G60" s="5" t="s">
        <v>2386</v>
      </c>
      <c r="H60" s="2">
        <v>1223</v>
      </c>
      <c r="I60" s="45">
        <f t="shared" si="2"/>
        <v>28.468342644320298</v>
      </c>
      <c r="J60" s="27"/>
      <c r="K60" s="2">
        <v>59</v>
      </c>
      <c r="L60" s="5" t="s">
        <v>2216</v>
      </c>
      <c r="M60" s="2">
        <v>1608</v>
      </c>
      <c r="N60" s="45">
        <f t="shared" si="3"/>
        <v>31.406250000000004</v>
      </c>
      <c r="O60" s="27"/>
      <c r="P60" s="2">
        <v>59</v>
      </c>
      <c r="Q60" s="5" t="s">
        <v>468</v>
      </c>
      <c r="R60" s="2">
        <v>1542</v>
      </c>
      <c r="S60" s="45">
        <f t="shared" si="4"/>
        <v>30.117187499999996</v>
      </c>
      <c r="T60" s="27"/>
      <c r="U60" s="2">
        <v>59</v>
      </c>
      <c r="V60" s="5" t="s">
        <v>3959</v>
      </c>
      <c r="W60" s="2">
        <v>1641</v>
      </c>
      <c r="X60" s="45">
        <f t="shared" si="6"/>
        <v>36.629464285714285</v>
      </c>
      <c r="Y60" s="27"/>
    </row>
    <row r="61" spans="1:25" x14ac:dyDescent="0.2">
      <c r="A61" s="2">
        <v>60</v>
      </c>
      <c r="B61" s="5" t="s">
        <v>3089</v>
      </c>
      <c r="C61" s="2">
        <v>569</v>
      </c>
      <c r="D61" s="45">
        <f t="shared" si="1"/>
        <v>16.93452380952381</v>
      </c>
      <c r="E61" s="27"/>
      <c r="F61" s="2">
        <v>60</v>
      </c>
      <c r="G61" s="5" t="s">
        <v>1436</v>
      </c>
      <c r="H61" s="2">
        <v>1200</v>
      </c>
      <c r="I61" s="45">
        <f t="shared" si="2"/>
        <v>27.932960893854748</v>
      </c>
      <c r="J61" s="27"/>
      <c r="K61" s="2">
        <v>60</v>
      </c>
      <c r="L61" s="5" t="s">
        <v>1024</v>
      </c>
      <c r="M61" s="2">
        <v>1599</v>
      </c>
      <c r="N61" s="45">
        <f t="shared" si="3"/>
        <v>31.23046875</v>
      </c>
      <c r="O61" s="27"/>
      <c r="P61" s="2">
        <v>60</v>
      </c>
      <c r="Q61" s="5" t="s">
        <v>191</v>
      </c>
      <c r="R61" s="2">
        <v>1536</v>
      </c>
      <c r="S61" s="45">
        <f t="shared" si="4"/>
        <v>30</v>
      </c>
      <c r="T61" s="27"/>
      <c r="U61" s="2">
        <v>60</v>
      </c>
      <c r="V61" s="5" t="s">
        <v>1235</v>
      </c>
      <c r="W61" s="2">
        <v>1629</v>
      </c>
      <c r="X61" s="45">
        <f t="shared" si="6"/>
        <v>36.361607142857146</v>
      </c>
      <c r="Y61" s="27"/>
    </row>
    <row r="62" spans="1:25" x14ac:dyDescent="0.2">
      <c r="A62" s="2">
        <v>61</v>
      </c>
      <c r="B62" s="5" t="s">
        <v>3124</v>
      </c>
      <c r="C62" s="2">
        <v>569</v>
      </c>
      <c r="D62" s="45">
        <f t="shared" si="1"/>
        <v>16.93452380952381</v>
      </c>
      <c r="E62" s="27"/>
      <c r="F62" s="2">
        <v>61</v>
      </c>
      <c r="G62" s="5" t="s">
        <v>2241</v>
      </c>
      <c r="H62" s="2">
        <v>1194</v>
      </c>
      <c r="I62" s="45">
        <f t="shared" si="2"/>
        <v>27.793296089385478</v>
      </c>
      <c r="J62" s="27"/>
      <c r="K62" s="2">
        <v>61</v>
      </c>
      <c r="L62" s="5" t="s">
        <v>241</v>
      </c>
      <c r="M62" s="2">
        <v>1570</v>
      </c>
      <c r="N62" s="45">
        <f t="shared" si="3"/>
        <v>30.6640625</v>
      </c>
      <c r="O62" s="27"/>
      <c r="P62" s="2">
        <v>61</v>
      </c>
      <c r="Q62" s="5" t="s">
        <v>465</v>
      </c>
      <c r="R62" s="2">
        <v>1533</v>
      </c>
      <c r="S62" s="45">
        <f t="shared" si="4"/>
        <v>29.941406250000004</v>
      </c>
      <c r="T62" s="27"/>
      <c r="U62" s="30">
        <v>61</v>
      </c>
      <c r="V62" s="5" t="s">
        <v>612</v>
      </c>
      <c r="W62" s="30">
        <v>1629</v>
      </c>
      <c r="X62" s="45">
        <f t="shared" si="6"/>
        <v>36.361607142857146</v>
      </c>
      <c r="Y62" s="27"/>
    </row>
    <row r="63" spans="1:25" x14ac:dyDescent="0.2">
      <c r="A63" s="2">
        <v>62</v>
      </c>
      <c r="B63" s="5" t="s">
        <v>2916</v>
      </c>
      <c r="C63" s="2">
        <v>567</v>
      </c>
      <c r="D63" s="45">
        <f t="shared" si="1"/>
        <v>16.875</v>
      </c>
      <c r="E63" s="27"/>
      <c r="F63" s="2">
        <v>62</v>
      </c>
      <c r="G63" s="5" t="s">
        <v>1027</v>
      </c>
      <c r="H63" s="2">
        <v>1163</v>
      </c>
      <c r="I63" s="45">
        <f t="shared" si="2"/>
        <v>27.071694599627559</v>
      </c>
      <c r="J63" s="27"/>
      <c r="K63" s="2">
        <v>62</v>
      </c>
      <c r="L63" s="5" t="s">
        <v>657</v>
      </c>
      <c r="M63" s="2">
        <v>1566</v>
      </c>
      <c r="N63" s="45">
        <f t="shared" si="3"/>
        <v>30.5859375</v>
      </c>
      <c r="O63" s="27"/>
      <c r="P63" s="2">
        <v>62</v>
      </c>
      <c r="Q63" s="5" t="s">
        <v>463</v>
      </c>
      <c r="R63" s="2">
        <v>1527</v>
      </c>
      <c r="S63" s="45">
        <f t="shared" si="4"/>
        <v>29.824218749999996</v>
      </c>
      <c r="T63" s="27"/>
      <c r="U63" s="2">
        <v>62</v>
      </c>
      <c r="V63" s="5" t="s">
        <v>1746</v>
      </c>
      <c r="W63" s="79">
        <v>1609</v>
      </c>
      <c r="X63" s="45">
        <f t="shared" si="6"/>
        <v>35.915178571428569</v>
      </c>
      <c r="Y63" s="27"/>
    </row>
    <row r="64" spans="1:25" x14ac:dyDescent="0.2">
      <c r="A64" s="2">
        <v>63</v>
      </c>
      <c r="B64" s="5" t="s">
        <v>3408</v>
      </c>
      <c r="C64" s="2">
        <v>564</v>
      </c>
      <c r="D64" s="45">
        <f t="shared" si="1"/>
        <v>16.785714285714285</v>
      </c>
      <c r="E64" s="27"/>
      <c r="F64" s="2">
        <v>63</v>
      </c>
      <c r="G64" s="5" t="s">
        <v>2979</v>
      </c>
      <c r="H64" s="2">
        <v>1162</v>
      </c>
      <c r="I64" s="45">
        <f t="shared" si="2"/>
        <v>27.048417132216013</v>
      </c>
      <c r="J64" s="27"/>
      <c r="K64" s="2">
        <v>63</v>
      </c>
      <c r="L64" s="5" t="s">
        <v>72</v>
      </c>
      <c r="M64" s="2">
        <v>1558</v>
      </c>
      <c r="N64" s="45">
        <f t="shared" si="3"/>
        <v>30.429687500000004</v>
      </c>
      <c r="O64" s="27"/>
      <c r="P64" s="2">
        <v>63</v>
      </c>
      <c r="Q64" s="5" t="s">
        <v>1720</v>
      </c>
      <c r="R64" s="2">
        <v>1518</v>
      </c>
      <c r="S64" s="45">
        <f t="shared" si="4"/>
        <v>29.648437500000004</v>
      </c>
      <c r="T64" s="27"/>
      <c r="U64" s="2">
        <v>63</v>
      </c>
      <c r="V64" s="5" t="s">
        <v>733</v>
      </c>
      <c r="W64" s="2">
        <v>1585</v>
      </c>
      <c r="X64" s="45">
        <f t="shared" si="6"/>
        <v>35.379464285714285</v>
      </c>
      <c r="Y64" s="27"/>
    </row>
    <row r="65" spans="1:25" x14ac:dyDescent="0.2">
      <c r="A65" s="2">
        <v>64</v>
      </c>
      <c r="B65" s="5" t="s">
        <v>3346</v>
      </c>
      <c r="C65" s="2">
        <v>560</v>
      </c>
      <c r="D65" s="45">
        <f t="shared" si="1"/>
        <v>16.666666666666664</v>
      </c>
      <c r="E65" s="27"/>
      <c r="F65" s="2">
        <v>64</v>
      </c>
      <c r="G65" s="5" t="s">
        <v>1934</v>
      </c>
      <c r="H65" s="2">
        <v>1158</v>
      </c>
      <c r="I65" s="45">
        <f t="shared" si="2"/>
        <v>26.955307262569832</v>
      </c>
      <c r="J65" s="27"/>
      <c r="K65" s="2">
        <v>64</v>
      </c>
      <c r="L65" s="5" t="s">
        <v>1434</v>
      </c>
      <c r="M65" s="2">
        <v>1554</v>
      </c>
      <c r="N65" s="45">
        <f t="shared" si="3"/>
        <v>30.3515625</v>
      </c>
      <c r="O65" s="27"/>
      <c r="P65" s="2">
        <v>64</v>
      </c>
      <c r="Q65" s="5" t="s">
        <v>1540</v>
      </c>
      <c r="R65" s="2">
        <v>1487</v>
      </c>
      <c r="S65" s="45">
        <f t="shared" si="4"/>
        <v>29.042968749999996</v>
      </c>
      <c r="T65" s="27"/>
      <c r="U65" s="2">
        <v>64</v>
      </c>
      <c r="V65" s="5" t="s">
        <v>1195</v>
      </c>
      <c r="W65" s="2">
        <v>1579</v>
      </c>
      <c r="X65" s="45">
        <f t="shared" si="6"/>
        <v>35.245535714285715</v>
      </c>
      <c r="Y65" s="27"/>
    </row>
    <row r="66" spans="1:25" x14ac:dyDescent="0.2">
      <c r="A66" s="2">
        <v>65</v>
      </c>
      <c r="B66" s="5" t="s">
        <v>2786</v>
      </c>
      <c r="C66" s="2">
        <v>557</v>
      </c>
      <c r="D66" s="45">
        <f t="shared" si="1"/>
        <v>16.577380952380953</v>
      </c>
      <c r="E66" s="27"/>
      <c r="F66" s="2">
        <v>65</v>
      </c>
      <c r="G66" s="5" t="s">
        <v>399</v>
      </c>
      <c r="H66" s="2">
        <v>1157</v>
      </c>
      <c r="I66" s="45">
        <f t="shared" si="2"/>
        <v>26.932029795158286</v>
      </c>
      <c r="J66" s="27"/>
      <c r="K66" s="2">
        <v>65</v>
      </c>
      <c r="L66" s="5" t="s">
        <v>1532</v>
      </c>
      <c r="M66" s="2">
        <v>1552</v>
      </c>
      <c r="N66" s="45">
        <f t="shared" si="3"/>
        <v>30.312499999999996</v>
      </c>
      <c r="O66" s="27"/>
      <c r="P66" s="2">
        <v>65</v>
      </c>
      <c r="Q66" s="5" t="s">
        <v>612</v>
      </c>
      <c r="R66" s="2">
        <v>1467</v>
      </c>
      <c r="S66" s="45">
        <f t="shared" si="4"/>
        <v>28.652343749999996</v>
      </c>
      <c r="T66" s="27"/>
      <c r="U66" s="2">
        <v>66</v>
      </c>
      <c r="V66" s="5" t="s">
        <v>4085</v>
      </c>
      <c r="W66" s="2">
        <v>1562</v>
      </c>
      <c r="X66" s="45">
        <f t="shared" si="6"/>
        <v>34.866071428571423</v>
      </c>
      <c r="Y66" s="27"/>
    </row>
    <row r="67" spans="1:25" x14ac:dyDescent="0.2">
      <c r="A67" s="2">
        <v>66</v>
      </c>
      <c r="B67" s="5" t="s">
        <v>3228</v>
      </c>
      <c r="C67" s="2">
        <v>549</v>
      </c>
      <c r="D67" s="45">
        <f t="shared" si="1"/>
        <v>16.339285714285715</v>
      </c>
      <c r="E67" s="27"/>
      <c r="F67" s="2">
        <v>66</v>
      </c>
      <c r="G67" s="5" t="s">
        <v>2682</v>
      </c>
      <c r="H67" s="2">
        <v>1154</v>
      </c>
      <c r="I67" s="45">
        <f t="shared" si="2"/>
        <v>26.862197392923647</v>
      </c>
      <c r="J67" s="27"/>
      <c r="K67" s="2">
        <v>66</v>
      </c>
      <c r="L67" s="5" t="s">
        <v>1111</v>
      </c>
      <c r="M67" s="2">
        <v>1506</v>
      </c>
      <c r="N67" s="45">
        <f t="shared" si="3"/>
        <v>29.4140625</v>
      </c>
      <c r="O67" s="27"/>
      <c r="P67" s="2">
        <v>66</v>
      </c>
      <c r="Q67" s="5" t="s">
        <v>1596</v>
      </c>
      <c r="R67" s="2">
        <v>1440</v>
      </c>
      <c r="S67" s="45">
        <f t="shared" si="4"/>
        <v>28.125</v>
      </c>
      <c r="T67" s="27"/>
      <c r="U67" s="2">
        <v>65</v>
      </c>
      <c r="V67" s="5" t="s">
        <v>383</v>
      </c>
      <c r="W67" s="2">
        <v>1505</v>
      </c>
      <c r="X67" s="45">
        <f t="shared" si="6"/>
        <v>33.59375</v>
      </c>
      <c r="Y67" s="27"/>
    </row>
    <row r="68" spans="1:25" x14ac:dyDescent="0.2">
      <c r="A68" s="2">
        <v>67</v>
      </c>
      <c r="B68" s="5" t="s">
        <v>3035</v>
      </c>
      <c r="C68" s="2">
        <v>545</v>
      </c>
      <c r="D68" s="45">
        <f t="shared" si="1"/>
        <v>16.220238095238095</v>
      </c>
      <c r="E68" s="27"/>
      <c r="F68" s="2">
        <v>67</v>
      </c>
      <c r="G68" s="5" t="s">
        <v>862</v>
      </c>
      <c r="H68" s="2">
        <v>1143</v>
      </c>
      <c r="I68" s="45">
        <f t="shared" si="2"/>
        <v>26.606145251396647</v>
      </c>
      <c r="J68" s="27"/>
      <c r="K68" s="2">
        <v>67</v>
      </c>
      <c r="L68" s="5" t="s">
        <v>189</v>
      </c>
      <c r="M68" s="2">
        <v>1490</v>
      </c>
      <c r="N68" s="45">
        <f t="shared" si="3"/>
        <v>29.1015625</v>
      </c>
      <c r="O68" s="27"/>
      <c r="P68" s="2">
        <v>67</v>
      </c>
      <c r="Q68" s="5" t="s">
        <v>1214</v>
      </c>
      <c r="R68" s="2">
        <v>1437</v>
      </c>
      <c r="S68" s="45">
        <f t="shared" si="4"/>
        <v>28.066406249999996</v>
      </c>
      <c r="T68" s="27"/>
      <c r="U68" s="2">
        <v>67</v>
      </c>
      <c r="V68" s="5" t="s">
        <v>3397</v>
      </c>
      <c r="W68" s="2">
        <v>1482</v>
      </c>
      <c r="X68" s="45">
        <f t="shared" si="6"/>
        <v>33.080357142857139</v>
      </c>
      <c r="Y68" s="27"/>
    </row>
    <row r="69" spans="1:25" x14ac:dyDescent="0.2">
      <c r="A69" s="2">
        <v>68</v>
      </c>
      <c r="B69" s="5" t="s">
        <v>1071</v>
      </c>
      <c r="C69" s="2">
        <v>526</v>
      </c>
      <c r="D69" s="45">
        <f t="shared" ref="D69:D132" si="7">C69/33.6</f>
        <v>15.654761904761903</v>
      </c>
      <c r="E69" s="27"/>
      <c r="F69" s="2">
        <v>68</v>
      </c>
      <c r="G69" s="5" t="s">
        <v>1786</v>
      </c>
      <c r="H69" s="2">
        <v>1130</v>
      </c>
      <c r="I69" s="45">
        <f t="shared" ref="I69:I132" si="8">(H69/4296)*100</f>
        <v>26.303538175046555</v>
      </c>
      <c r="J69" s="27"/>
      <c r="K69" s="2">
        <v>68</v>
      </c>
      <c r="L69" s="5" t="s">
        <v>211</v>
      </c>
      <c r="M69" s="2">
        <v>1470</v>
      </c>
      <c r="N69" s="45">
        <f t="shared" ref="N69:N132" si="9">(M69/5120)*100</f>
        <v>28.7109375</v>
      </c>
      <c r="O69" s="27"/>
      <c r="P69" s="2">
        <v>68</v>
      </c>
      <c r="Q69" s="5" t="s">
        <v>1990</v>
      </c>
      <c r="R69" s="2">
        <v>1431</v>
      </c>
      <c r="S69" s="45">
        <f t="shared" ref="S69:S132" si="10">(R69/5120)*100</f>
        <v>27.94921875</v>
      </c>
      <c r="T69" s="27"/>
      <c r="U69" s="2">
        <v>68</v>
      </c>
      <c r="V69" s="5" t="s">
        <v>3890</v>
      </c>
      <c r="W69" s="2">
        <v>1460</v>
      </c>
      <c r="X69" s="45">
        <f t="shared" si="6"/>
        <v>32.589285714285715</v>
      </c>
      <c r="Y69" s="27"/>
    </row>
    <row r="70" spans="1:25" x14ac:dyDescent="0.2">
      <c r="A70" s="2">
        <v>69</v>
      </c>
      <c r="B70" s="5" t="s">
        <v>3353</v>
      </c>
      <c r="C70" s="2">
        <v>523</v>
      </c>
      <c r="D70" s="45">
        <f t="shared" si="7"/>
        <v>15.56547619047619</v>
      </c>
      <c r="E70" s="27"/>
      <c r="F70" s="2">
        <v>69</v>
      </c>
      <c r="G70" s="5" t="s">
        <v>2214</v>
      </c>
      <c r="H70" s="2">
        <v>1112</v>
      </c>
      <c r="I70" s="45">
        <f t="shared" si="8"/>
        <v>25.884543761638735</v>
      </c>
      <c r="J70" s="27"/>
      <c r="K70" s="2">
        <v>69</v>
      </c>
      <c r="L70" s="5" t="s">
        <v>2525</v>
      </c>
      <c r="M70" s="2">
        <v>1465</v>
      </c>
      <c r="N70" s="45">
        <f t="shared" si="9"/>
        <v>28.61328125</v>
      </c>
      <c r="O70" s="27"/>
      <c r="P70" s="2">
        <v>69</v>
      </c>
      <c r="Q70" s="5" t="s">
        <v>639</v>
      </c>
      <c r="R70" s="2">
        <v>1417</v>
      </c>
      <c r="S70" s="45">
        <f t="shared" si="10"/>
        <v>27.675781249999996</v>
      </c>
      <c r="T70" s="27"/>
      <c r="U70" s="2">
        <v>69</v>
      </c>
      <c r="V70" s="5" t="s">
        <v>1323</v>
      </c>
      <c r="W70" s="2">
        <v>1428</v>
      </c>
      <c r="X70" s="45">
        <f t="shared" si="6"/>
        <v>31.874999999999996</v>
      </c>
      <c r="Y70" s="27"/>
    </row>
    <row r="71" spans="1:25" x14ac:dyDescent="0.2">
      <c r="A71" s="2">
        <v>70</v>
      </c>
      <c r="B71" s="5" t="s">
        <v>108</v>
      </c>
      <c r="C71" s="2">
        <v>519</v>
      </c>
      <c r="D71" s="45">
        <f t="shared" si="7"/>
        <v>15.446428571428571</v>
      </c>
      <c r="E71" s="27"/>
      <c r="F71" s="2">
        <v>70</v>
      </c>
      <c r="G71" s="5" t="s">
        <v>1953</v>
      </c>
      <c r="H71" s="2">
        <v>1106</v>
      </c>
      <c r="I71" s="45">
        <f t="shared" si="8"/>
        <v>25.744878957169458</v>
      </c>
      <c r="J71" s="27"/>
      <c r="K71" s="2">
        <v>70</v>
      </c>
      <c r="L71" s="5" t="s">
        <v>747</v>
      </c>
      <c r="M71" s="2">
        <v>1456</v>
      </c>
      <c r="N71" s="45">
        <f t="shared" si="9"/>
        <v>28.4375</v>
      </c>
      <c r="O71" s="27"/>
      <c r="P71" s="2">
        <v>70</v>
      </c>
      <c r="Q71" s="5" t="s">
        <v>454</v>
      </c>
      <c r="R71" s="2">
        <v>1409</v>
      </c>
      <c r="S71" s="45">
        <f t="shared" si="10"/>
        <v>27.51953125</v>
      </c>
      <c r="T71" s="27"/>
      <c r="U71" s="2">
        <v>70</v>
      </c>
      <c r="V71" s="5" t="s">
        <v>389</v>
      </c>
      <c r="W71" s="2">
        <v>1411</v>
      </c>
      <c r="X71" s="45">
        <f t="shared" ref="X71:X134" si="11">(W71/(35*128))*100</f>
        <v>31.495535714285715</v>
      </c>
      <c r="Y71" s="27"/>
    </row>
    <row r="72" spans="1:25" x14ac:dyDescent="0.2">
      <c r="A72" s="2">
        <v>71</v>
      </c>
      <c r="B72" s="5" t="s">
        <v>2888</v>
      </c>
      <c r="C72" s="2">
        <v>518</v>
      </c>
      <c r="D72" s="45">
        <f t="shared" si="7"/>
        <v>15.416666666666666</v>
      </c>
      <c r="E72" s="27"/>
      <c r="F72" s="2">
        <v>71</v>
      </c>
      <c r="G72" s="5" t="s">
        <v>1935</v>
      </c>
      <c r="H72" s="2">
        <v>1100</v>
      </c>
      <c r="I72" s="45">
        <f t="shared" si="8"/>
        <v>25.605214152700185</v>
      </c>
      <c r="J72" s="27"/>
      <c r="K72" s="2">
        <v>71</v>
      </c>
      <c r="L72" s="5" t="s">
        <v>2435</v>
      </c>
      <c r="M72" s="2">
        <v>1433</v>
      </c>
      <c r="N72" s="45">
        <f t="shared" si="9"/>
        <v>27.988281250000004</v>
      </c>
      <c r="O72" s="27"/>
      <c r="P72" s="2">
        <v>71</v>
      </c>
      <c r="Q72" s="5" t="s">
        <v>599</v>
      </c>
      <c r="R72" s="2">
        <v>1386</v>
      </c>
      <c r="S72" s="45">
        <f t="shared" si="10"/>
        <v>27.0703125</v>
      </c>
      <c r="T72" s="27"/>
      <c r="U72" s="30">
        <v>71</v>
      </c>
      <c r="V72" s="5" t="s">
        <v>1194</v>
      </c>
      <c r="W72" s="2">
        <v>1386</v>
      </c>
      <c r="X72" s="45">
        <f t="shared" si="11"/>
        <v>30.9375</v>
      </c>
      <c r="Y72" s="27"/>
    </row>
    <row r="73" spans="1:25" x14ac:dyDescent="0.2">
      <c r="A73" s="2">
        <v>72</v>
      </c>
      <c r="B73" s="5" t="s">
        <v>3200</v>
      </c>
      <c r="C73" s="2">
        <v>516</v>
      </c>
      <c r="D73" s="45">
        <f t="shared" si="7"/>
        <v>15.357142857142856</v>
      </c>
      <c r="E73" s="27"/>
      <c r="F73" s="2">
        <v>72</v>
      </c>
      <c r="G73" s="5" t="s">
        <v>1866</v>
      </c>
      <c r="H73" s="2">
        <v>1050</v>
      </c>
      <c r="I73" s="45">
        <f t="shared" si="8"/>
        <v>24.441340782122907</v>
      </c>
      <c r="J73" s="27"/>
      <c r="K73" s="2">
        <v>72</v>
      </c>
      <c r="L73" s="5" t="s">
        <v>1991</v>
      </c>
      <c r="M73" s="2">
        <v>1386</v>
      </c>
      <c r="N73" s="45">
        <f t="shared" si="9"/>
        <v>27.0703125</v>
      </c>
      <c r="O73" s="27"/>
      <c r="P73" s="2">
        <v>72</v>
      </c>
      <c r="Q73" s="5" t="s">
        <v>2209</v>
      </c>
      <c r="R73" s="2">
        <v>1376</v>
      </c>
      <c r="S73" s="45">
        <f t="shared" si="10"/>
        <v>26.875</v>
      </c>
      <c r="T73" s="27"/>
      <c r="U73" s="2">
        <v>72</v>
      </c>
      <c r="V73" s="5" t="s">
        <v>1454</v>
      </c>
      <c r="W73" s="2">
        <v>1356</v>
      </c>
      <c r="X73" s="45">
        <f t="shared" si="11"/>
        <v>30.267857142857142</v>
      </c>
      <c r="Y73" s="27"/>
    </row>
    <row r="74" spans="1:25" x14ac:dyDescent="0.2">
      <c r="A74" s="2">
        <v>73</v>
      </c>
      <c r="B74" s="5" t="s">
        <v>3102</v>
      </c>
      <c r="C74" s="2">
        <v>516</v>
      </c>
      <c r="D74" s="45">
        <f t="shared" si="7"/>
        <v>15.357142857142856</v>
      </c>
      <c r="E74" s="27"/>
      <c r="F74" s="2">
        <v>73</v>
      </c>
      <c r="G74" s="5" t="s">
        <v>175</v>
      </c>
      <c r="H74" s="2">
        <v>1043</v>
      </c>
      <c r="I74" s="45">
        <f t="shared" si="8"/>
        <v>24.278398510242084</v>
      </c>
      <c r="J74" s="27"/>
      <c r="K74" s="2">
        <v>73</v>
      </c>
      <c r="L74" s="5" t="s">
        <v>190</v>
      </c>
      <c r="M74" s="2">
        <v>1375</v>
      </c>
      <c r="N74" s="45">
        <f t="shared" si="9"/>
        <v>26.85546875</v>
      </c>
      <c r="O74" s="27"/>
      <c r="P74" s="2">
        <v>73</v>
      </c>
      <c r="Q74" s="5" t="s">
        <v>1727</v>
      </c>
      <c r="R74" s="2">
        <v>1374</v>
      </c>
      <c r="S74" s="45">
        <f t="shared" si="10"/>
        <v>26.8359375</v>
      </c>
      <c r="T74" s="27"/>
      <c r="U74" s="2">
        <v>73</v>
      </c>
      <c r="V74" s="5" t="s">
        <v>1588</v>
      </c>
      <c r="W74" s="2">
        <v>1346</v>
      </c>
      <c r="X74" s="45">
        <f t="shared" si="11"/>
        <v>30.044642857142854</v>
      </c>
      <c r="Y74" s="27"/>
    </row>
    <row r="75" spans="1:25" x14ac:dyDescent="0.2">
      <c r="A75" s="2">
        <v>74</v>
      </c>
      <c r="B75" s="5" t="s">
        <v>3087</v>
      </c>
      <c r="C75" s="2">
        <v>514</v>
      </c>
      <c r="D75" s="45">
        <f t="shared" si="7"/>
        <v>15.297619047619047</v>
      </c>
      <c r="E75" s="27"/>
      <c r="F75" s="2">
        <v>74</v>
      </c>
      <c r="G75" s="5" t="s">
        <v>2578</v>
      </c>
      <c r="H75" s="2">
        <v>1030</v>
      </c>
      <c r="I75" s="45">
        <f t="shared" si="8"/>
        <v>23.975791433891995</v>
      </c>
      <c r="J75" s="27"/>
      <c r="K75" s="2">
        <v>74</v>
      </c>
      <c r="L75" s="5" t="s">
        <v>1861</v>
      </c>
      <c r="M75" s="2">
        <v>1370</v>
      </c>
      <c r="N75" s="45">
        <f t="shared" si="9"/>
        <v>26.7578125</v>
      </c>
      <c r="O75" s="27"/>
      <c r="P75" s="2">
        <v>74</v>
      </c>
      <c r="Q75" s="5" t="s">
        <v>502</v>
      </c>
      <c r="R75" s="2">
        <v>1348</v>
      </c>
      <c r="S75" s="45">
        <f t="shared" si="10"/>
        <v>26.328125000000004</v>
      </c>
      <c r="T75" s="27"/>
      <c r="U75" s="2">
        <v>74</v>
      </c>
      <c r="V75" s="5" t="s">
        <v>1587</v>
      </c>
      <c r="W75" s="2">
        <v>1344</v>
      </c>
      <c r="X75" s="45">
        <f t="shared" si="11"/>
        <v>30</v>
      </c>
      <c r="Y75" s="27"/>
    </row>
    <row r="76" spans="1:25" x14ac:dyDescent="0.2">
      <c r="A76" s="2">
        <v>75</v>
      </c>
      <c r="B76" s="5" t="s">
        <v>3196</v>
      </c>
      <c r="C76" s="2">
        <v>512</v>
      </c>
      <c r="D76" s="45">
        <f t="shared" si="7"/>
        <v>15.238095238095237</v>
      </c>
      <c r="E76" s="27"/>
      <c r="F76" s="2">
        <v>75</v>
      </c>
      <c r="G76" s="5" t="s">
        <v>498</v>
      </c>
      <c r="H76" s="2">
        <v>1021</v>
      </c>
      <c r="I76" s="45">
        <f t="shared" si="8"/>
        <v>23.76629422718808</v>
      </c>
      <c r="J76" s="27"/>
      <c r="K76" s="2">
        <v>75</v>
      </c>
      <c r="L76" s="5" t="s">
        <v>1112</v>
      </c>
      <c r="M76" s="2">
        <v>1355</v>
      </c>
      <c r="N76" s="45">
        <f t="shared" si="9"/>
        <v>26.46484375</v>
      </c>
      <c r="O76" s="27"/>
      <c r="P76" s="2">
        <v>75</v>
      </c>
      <c r="Q76" s="5" t="s">
        <v>1566</v>
      </c>
      <c r="R76" s="2">
        <v>1338</v>
      </c>
      <c r="S76" s="45">
        <f t="shared" si="10"/>
        <v>26.132812500000004</v>
      </c>
      <c r="T76" s="27"/>
      <c r="U76" s="2">
        <v>75</v>
      </c>
      <c r="V76" s="5" t="s">
        <v>600</v>
      </c>
      <c r="W76" s="2">
        <v>1324</v>
      </c>
      <c r="X76" s="45">
        <f t="shared" si="11"/>
        <v>29.553571428571431</v>
      </c>
      <c r="Y76" s="27"/>
    </row>
    <row r="77" spans="1:25" x14ac:dyDescent="0.2">
      <c r="A77" s="2">
        <v>76</v>
      </c>
      <c r="B77" s="5" t="s">
        <v>2976</v>
      </c>
      <c r="C77" s="2">
        <v>512</v>
      </c>
      <c r="D77" s="45">
        <f t="shared" si="7"/>
        <v>15.238095238095237</v>
      </c>
      <c r="E77" s="27"/>
      <c r="F77" s="2">
        <v>76</v>
      </c>
      <c r="G77" s="5" t="s">
        <v>424</v>
      </c>
      <c r="H77" s="2">
        <v>1021</v>
      </c>
      <c r="I77" s="45">
        <f t="shared" si="8"/>
        <v>23.76629422718808</v>
      </c>
      <c r="J77" s="27"/>
      <c r="K77" s="2">
        <v>76</v>
      </c>
      <c r="L77" s="5" t="s">
        <v>1971</v>
      </c>
      <c r="M77" s="2">
        <v>1350</v>
      </c>
      <c r="N77" s="45">
        <f t="shared" si="9"/>
        <v>26.3671875</v>
      </c>
      <c r="O77" s="27"/>
      <c r="P77" s="2">
        <v>76</v>
      </c>
      <c r="Q77" s="5" t="s">
        <v>2154</v>
      </c>
      <c r="R77" s="2">
        <v>1337</v>
      </c>
      <c r="S77" s="45">
        <f t="shared" si="10"/>
        <v>26.113281249999996</v>
      </c>
      <c r="T77" s="27"/>
      <c r="U77" s="2">
        <v>76</v>
      </c>
      <c r="V77" s="5" t="s">
        <v>797</v>
      </c>
      <c r="W77" s="2">
        <v>1315</v>
      </c>
      <c r="X77" s="45">
        <f t="shared" si="11"/>
        <v>29.352678571428569</v>
      </c>
      <c r="Y77" s="27"/>
    </row>
    <row r="78" spans="1:25" x14ac:dyDescent="0.2">
      <c r="A78" s="2">
        <v>77</v>
      </c>
      <c r="B78" s="5" t="s">
        <v>3354</v>
      </c>
      <c r="C78" s="2">
        <v>511</v>
      </c>
      <c r="D78" s="45">
        <f t="shared" si="7"/>
        <v>15.208333333333332</v>
      </c>
      <c r="E78" s="27"/>
      <c r="F78" s="2">
        <v>77</v>
      </c>
      <c r="G78" s="5" t="s">
        <v>1740</v>
      </c>
      <c r="H78" s="2">
        <v>1000</v>
      </c>
      <c r="I78" s="45">
        <f t="shared" si="8"/>
        <v>23.277467411545626</v>
      </c>
      <c r="J78" s="27"/>
      <c r="K78" s="2">
        <v>77</v>
      </c>
      <c r="L78" s="5" t="s">
        <v>141</v>
      </c>
      <c r="M78" s="2">
        <v>1348</v>
      </c>
      <c r="N78" s="45">
        <f t="shared" si="9"/>
        <v>26.328125000000004</v>
      </c>
      <c r="O78" s="27"/>
      <c r="P78" s="2">
        <v>77</v>
      </c>
      <c r="Q78" s="5" t="s">
        <v>1698</v>
      </c>
      <c r="R78" s="2">
        <v>1331</v>
      </c>
      <c r="S78" s="45">
        <f t="shared" si="10"/>
        <v>25.99609375</v>
      </c>
      <c r="T78" s="27"/>
      <c r="U78" s="2">
        <v>77</v>
      </c>
      <c r="V78" s="5" t="s">
        <v>1592</v>
      </c>
      <c r="W78" s="2">
        <v>1311</v>
      </c>
      <c r="X78" s="45">
        <f t="shared" si="11"/>
        <v>29.263392857142854</v>
      </c>
      <c r="Y78" s="27"/>
    </row>
    <row r="79" spans="1:25" x14ac:dyDescent="0.2">
      <c r="A79" s="2">
        <v>78</v>
      </c>
      <c r="B79" s="5" t="s">
        <v>3065</v>
      </c>
      <c r="C79" s="2">
        <v>509</v>
      </c>
      <c r="D79" s="45">
        <f t="shared" si="7"/>
        <v>15.148809523809524</v>
      </c>
      <c r="E79" s="27"/>
      <c r="F79" s="2">
        <v>78</v>
      </c>
      <c r="G79" s="5" t="s">
        <v>1495</v>
      </c>
      <c r="H79" s="2">
        <v>981</v>
      </c>
      <c r="I79" s="45">
        <f t="shared" si="8"/>
        <v>22.835195530726256</v>
      </c>
      <c r="J79" s="27"/>
      <c r="K79" s="2">
        <v>78</v>
      </c>
      <c r="L79" s="5" t="s">
        <v>2434</v>
      </c>
      <c r="M79" s="2">
        <v>1338</v>
      </c>
      <c r="N79" s="45">
        <f t="shared" si="9"/>
        <v>26.132812500000004</v>
      </c>
      <c r="O79" s="27"/>
      <c r="P79" s="2">
        <v>78</v>
      </c>
      <c r="Q79" s="5" t="s">
        <v>518</v>
      </c>
      <c r="R79" s="2">
        <v>1317</v>
      </c>
      <c r="S79" s="45">
        <f t="shared" si="10"/>
        <v>25.722656249999996</v>
      </c>
      <c r="T79" s="27"/>
      <c r="U79" s="2">
        <v>78</v>
      </c>
      <c r="V79" s="5" t="s">
        <v>1747</v>
      </c>
      <c r="W79" s="2">
        <v>1307</v>
      </c>
      <c r="X79" s="45">
        <f t="shared" si="11"/>
        <v>29.174107142857142</v>
      </c>
      <c r="Y79" s="27"/>
    </row>
    <row r="80" spans="1:25" x14ac:dyDescent="0.2">
      <c r="A80" s="2">
        <v>79</v>
      </c>
      <c r="B80" s="5" t="s">
        <v>3274</v>
      </c>
      <c r="C80" s="2">
        <v>503</v>
      </c>
      <c r="D80" s="45">
        <f t="shared" si="7"/>
        <v>14.970238095238095</v>
      </c>
      <c r="E80" s="27"/>
      <c r="F80" s="2">
        <v>79</v>
      </c>
      <c r="G80" s="5" t="s">
        <v>1113</v>
      </c>
      <c r="H80" s="2">
        <v>975</v>
      </c>
      <c r="I80" s="45">
        <f t="shared" si="8"/>
        <v>22.695530726256983</v>
      </c>
      <c r="J80" s="27"/>
      <c r="K80" s="2">
        <v>79</v>
      </c>
      <c r="L80" s="5" t="s">
        <v>536</v>
      </c>
      <c r="M80" s="2">
        <v>1330</v>
      </c>
      <c r="N80" s="45">
        <f t="shared" si="9"/>
        <v>25.9765625</v>
      </c>
      <c r="O80" s="27"/>
      <c r="P80" s="2">
        <v>79</v>
      </c>
      <c r="Q80" s="5" t="s">
        <v>422</v>
      </c>
      <c r="R80" s="2">
        <v>1294</v>
      </c>
      <c r="S80" s="45">
        <f t="shared" si="10"/>
        <v>25.2734375</v>
      </c>
      <c r="T80" s="27"/>
      <c r="U80" s="2">
        <v>79</v>
      </c>
      <c r="V80" s="5" t="s">
        <v>2251</v>
      </c>
      <c r="W80" s="2">
        <v>1302</v>
      </c>
      <c r="X80" s="45">
        <f t="shared" si="11"/>
        <v>29.062500000000004</v>
      </c>
      <c r="Y80" s="27"/>
    </row>
    <row r="81" spans="1:25" x14ac:dyDescent="0.2">
      <c r="A81" s="2">
        <v>80</v>
      </c>
      <c r="B81" s="5" t="s">
        <v>1724</v>
      </c>
      <c r="C81" s="2">
        <v>499</v>
      </c>
      <c r="D81" s="45">
        <f t="shared" si="7"/>
        <v>14.851190476190476</v>
      </c>
      <c r="E81" s="27"/>
      <c r="F81" s="2">
        <v>80</v>
      </c>
      <c r="G81" s="5" t="s">
        <v>108</v>
      </c>
      <c r="H81" s="2">
        <v>971</v>
      </c>
      <c r="I81" s="45">
        <f t="shared" si="8"/>
        <v>22.602420856610799</v>
      </c>
      <c r="J81" s="27"/>
      <c r="K81" s="2">
        <v>80</v>
      </c>
      <c r="L81" s="5" t="s">
        <v>489</v>
      </c>
      <c r="M81" s="2">
        <v>1318</v>
      </c>
      <c r="N81" s="45">
        <f t="shared" si="9"/>
        <v>25.742187500000004</v>
      </c>
      <c r="O81" s="27"/>
      <c r="P81" s="2">
        <v>80</v>
      </c>
      <c r="Q81" s="5" t="s">
        <v>1703</v>
      </c>
      <c r="R81" s="2">
        <v>1294</v>
      </c>
      <c r="S81" s="45">
        <f t="shared" si="10"/>
        <v>25.2734375</v>
      </c>
      <c r="T81" s="27"/>
      <c r="U81" s="2">
        <v>80</v>
      </c>
      <c r="V81" s="5" t="s">
        <v>2188</v>
      </c>
      <c r="W81" s="2">
        <v>1301</v>
      </c>
      <c r="X81" s="45">
        <f t="shared" si="11"/>
        <v>29.040178571428569</v>
      </c>
      <c r="Y81" s="27"/>
    </row>
    <row r="82" spans="1:25" x14ac:dyDescent="0.2">
      <c r="A82" s="2">
        <v>81</v>
      </c>
      <c r="B82" s="5" t="s">
        <v>3017</v>
      </c>
      <c r="C82" s="2">
        <v>482</v>
      </c>
      <c r="D82" s="45">
        <f t="shared" si="7"/>
        <v>14.345238095238095</v>
      </c>
      <c r="E82" s="27"/>
      <c r="F82" s="2">
        <v>81</v>
      </c>
      <c r="G82" s="5" t="s">
        <v>2590</v>
      </c>
      <c r="H82" s="2">
        <v>970</v>
      </c>
      <c r="I82" s="45">
        <f t="shared" si="8"/>
        <v>22.579143389199256</v>
      </c>
      <c r="J82" s="27"/>
      <c r="K82" s="2">
        <v>81</v>
      </c>
      <c r="L82" s="5" t="s">
        <v>1439</v>
      </c>
      <c r="M82" s="2">
        <v>1299</v>
      </c>
      <c r="N82" s="45">
        <f t="shared" si="9"/>
        <v>25.37109375</v>
      </c>
      <c r="O82" s="27"/>
      <c r="P82" s="2">
        <v>81</v>
      </c>
      <c r="Q82" s="5" t="s">
        <v>2419</v>
      </c>
      <c r="R82" s="2">
        <v>1285</v>
      </c>
      <c r="S82" s="45">
        <f t="shared" si="10"/>
        <v>25.09765625</v>
      </c>
      <c r="T82" s="27"/>
      <c r="U82" s="30">
        <v>81</v>
      </c>
      <c r="V82" s="5" t="s">
        <v>2856</v>
      </c>
      <c r="W82" s="30">
        <v>1284</v>
      </c>
      <c r="X82" s="45">
        <f t="shared" si="11"/>
        <v>28.660714285714285</v>
      </c>
      <c r="Y82" s="27"/>
    </row>
    <row r="83" spans="1:25" x14ac:dyDescent="0.2">
      <c r="A83" s="2">
        <v>82</v>
      </c>
      <c r="B83" s="5" t="s">
        <v>2909</v>
      </c>
      <c r="C83" s="2">
        <v>480</v>
      </c>
      <c r="D83" s="45">
        <f t="shared" si="7"/>
        <v>14.285714285714285</v>
      </c>
      <c r="E83" s="27"/>
      <c r="F83" s="2">
        <v>82</v>
      </c>
      <c r="G83" s="5" t="s">
        <v>2719</v>
      </c>
      <c r="H83" s="2">
        <v>965</v>
      </c>
      <c r="I83" s="45">
        <f t="shared" si="8"/>
        <v>22.462756052141529</v>
      </c>
      <c r="J83" s="27"/>
      <c r="K83" s="2">
        <v>82</v>
      </c>
      <c r="L83" s="5" t="s">
        <v>255</v>
      </c>
      <c r="M83" s="2">
        <v>1274</v>
      </c>
      <c r="N83" s="45">
        <f t="shared" si="9"/>
        <v>24.8828125</v>
      </c>
      <c r="O83" s="27"/>
      <c r="P83" s="2">
        <v>82</v>
      </c>
      <c r="Q83" s="5" t="s">
        <v>2009</v>
      </c>
      <c r="R83" s="2">
        <v>1261</v>
      </c>
      <c r="S83" s="45">
        <f t="shared" si="10"/>
        <v>24.62890625</v>
      </c>
      <c r="T83" s="27"/>
      <c r="U83" s="2">
        <v>82</v>
      </c>
      <c r="V83" s="5" t="s">
        <v>93</v>
      </c>
      <c r="W83" s="2">
        <v>1274</v>
      </c>
      <c r="X83" s="45">
        <f t="shared" si="11"/>
        <v>28.4375</v>
      </c>
      <c r="Y83" s="27"/>
    </row>
    <row r="84" spans="1:25" x14ac:dyDescent="0.2">
      <c r="A84" s="2">
        <v>83</v>
      </c>
      <c r="B84" s="5" t="s">
        <v>2814</v>
      </c>
      <c r="C84" s="2">
        <v>474</v>
      </c>
      <c r="D84" s="45">
        <f t="shared" si="7"/>
        <v>14.107142857142856</v>
      </c>
      <c r="E84" s="27"/>
      <c r="F84" s="2">
        <v>83</v>
      </c>
      <c r="G84" s="5" t="s">
        <v>1940</v>
      </c>
      <c r="H84" s="2">
        <v>957</v>
      </c>
      <c r="I84" s="45">
        <f t="shared" si="8"/>
        <v>22.276536312849164</v>
      </c>
      <c r="J84" s="27"/>
      <c r="K84" s="2">
        <v>83</v>
      </c>
      <c r="L84" s="5" t="s">
        <v>1361</v>
      </c>
      <c r="M84" s="2">
        <v>1261</v>
      </c>
      <c r="N84" s="45">
        <f t="shared" si="9"/>
        <v>24.62890625</v>
      </c>
      <c r="O84" s="27"/>
      <c r="P84" s="2">
        <v>83</v>
      </c>
      <c r="Q84" s="5" t="s">
        <v>1980</v>
      </c>
      <c r="R84" s="2">
        <v>1259</v>
      </c>
      <c r="S84" s="45">
        <f t="shared" si="10"/>
        <v>24.58984375</v>
      </c>
      <c r="T84" s="27"/>
      <c r="U84" s="2">
        <v>83</v>
      </c>
      <c r="V84" s="5" t="s">
        <v>1455</v>
      </c>
      <c r="W84" s="2">
        <v>1261</v>
      </c>
      <c r="X84" s="45">
        <f t="shared" si="11"/>
        <v>28.147321428571431</v>
      </c>
      <c r="Y84" s="27"/>
    </row>
    <row r="85" spans="1:25" x14ac:dyDescent="0.2">
      <c r="A85" s="2">
        <v>84</v>
      </c>
      <c r="B85" s="5" t="s">
        <v>3054</v>
      </c>
      <c r="C85" s="2">
        <v>468</v>
      </c>
      <c r="D85" s="45">
        <f t="shared" si="7"/>
        <v>13.928571428571429</v>
      </c>
      <c r="E85" s="27"/>
      <c r="F85" s="2">
        <v>84</v>
      </c>
      <c r="G85" s="5" t="s">
        <v>53</v>
      </c>
      <c r="H85" s="2">
        <v>948</v>
      </c>
      <c r="I85" s="45">
        <f t="shared" si="8"/>
        <v>22.067039106145252</v>
      </c>
      <c r="J85" s="27"/>
      <c r="K85" s="2">
        <v>84</v>
      </c>
      <c r="L85" s="5" t="s">
        <v>1788</v>
      </c>
      <c r="M85" s="2">
        <v>1255</v>
      </c>
      <c r="N85" s="45">
        <f t="shared" si="9"/>
        <v>24.51171875</v>
      </c>
      <c r="O85" s="27"/>
      <c r="P85" s="2">
        <v>84</v>
      </c>
      <c r="Q85" s="5" t="s">
        <v>2006</v>
      </c>
      <c r="R85" s="2">
        <v>1259</v>
      </c>
      <c r="S85" s="45">
        <f t="shared" si="10"/>
        <v>24.58984375</v>
      </c>
      <c r="T85" s="27"/>
      <c r="U85" s="2">
        <v>84</v>
      </c>
      <c r="V85" s="5" t="s">
        <v>1594</v>
      </c>
      <c r="W85" s="2">
        <v>1258</v>
      </c>
      <c r="X85" s="45">
        <f t="shared" si="11"/>
        <v>28.080357142857142</v>
      </c>
      <c r="Y85" s="27"/>
    </row>
    <row r="86" spans="1:25" x14ac:dyDescent="0.2">
      <c r="A86" s="2">
        <v>85</v>
      </c>
      <c r="B86" s="5" t="s">
        <v>3162</v>
      </c>
      <c r="C86" s="2">
        <v>452</v>
      </c>
      <c r="D86" s="45">
        <f t="shared" si="7"/>
        <v>13.452380952380953</v>
      </c>
      <c r="E86" s="27"/>
      <c r="F86" s="2">
        <v>85</v>
      </c>
      <c r="G86" s="5" t="s">
        <v>1971</v>
      </c>
      <c r="H86" s="2">
        <v>937</v>
      </c>
      <c r="I86" s="45">
        <f t="shared" si="8"/>
        <v>21.810986964618252</v>
      </c>
      <c r="J86" s="27"/>
      <c r="K86" s="2">
        <v>85</v>
      </c>
      <c r="L86" s="5" t="s">
        <v>1240</v>
      </c>
      <c r="M86" s="2">
        <v>1252</v>
      </c>
      <c r="N86" s="45">
        <f t="shared" si="9"/>
        <v>24.453125</v>
      </c>
      <c r="O86" s="27"/>
      <c r="P86" s="2">
        <v>85</v>
      </c>
      <c r="Q86" s="5" t="s">
        <v>2005</v>
      </c>
      <c r="R86" s="2">
        <v>1229</v>
      </c>
      <c r="S86" s="45">
        <f t="shared" si="10"/>
        <v>24.00390625</v>
      </c>
      <c r="T86" s="27"/>
      <c r="U86" s="2">
        <v>85</v>
      </c>
      <c r="V86" s="5" t="s">
        <v>2253</v>
      </c>
      <c r="W86" s="2">
        <v>1224</v>
      </c>
      <c r="X86" s="45">
        <f t="shared" si="11"/>
        <v>27.321428571428569</v>
      </c>
      <c r="Y86" s="27"/>
    </row>
    <row r="87" spans="1:25" x14ac:dyDescent="0.2">
      <c r="A87" s="2">
        <v>86</v>
      </c>
      <c r="B87" s="5" t="s">
        <v>3140</v>
      </c>
      <c r="C87" s="2">
        <v>451</v>
      </c>
      <c r="D87" s="45">
        <f t="shared" si="7"/>
        <v>13.422619047619047</v>
      </c>
      <c r="E87" s="27"/>
      <c r="F87" s="2">
        <v>86</v>
      </c>
      <c r="G87" s="5" t="s">
        <v>610</v>
      </c>
      <c r="H87" s="2">
        <v>906</v>
      </c>
      <c r="I87" s="45">
        <f t="shared" si="8"/>
        <v>21.089385474860336</v>
      </c>
      <c r="J87" s="27"/>
      <c r="K87" s="2">
        <v>86</v>
      </c>
      <c r="L87" s="5" t="s">
        <v>1387</v>
      </c>
      <c r="M87" s="2">
        <v>1242</v>
      </c>
      <c r="N87" s="45">
        <f t="shared" si="9"/>
        <v>24.2578125</v>
      </c>
      <c r="O87" s="27"/>
      <c r="P87" s="2">
        <v>86</v>
      </c>
      <c r="Q87" s="5" t="s">
        <v>1984</v>
      </c>
      <c r="R87" s="2">
        <v>1226</v>
      </c>
      <c r="S87" s="45">
        <f t="shared" si="10"/>
        <v>23.9453125</v>
      </c>
      <c r="T87" s="27"/>
      <c r="U87" s="2">
        <v>86</v>
      </c>
      <c r="V87" s="5" t="s">
        <v>3975</v>
      </c>
      <c r="W87" s="2">
        <v>1222</v>
      </c>
      <c r="X87" s="45">
        <f t="shared" si="11"/>
        <v>27.276785714285712</v>
      </c>
      <c r="Y87" s="27"/>
    </row>
    <row r="88" spans="1:25" x14ac:dyDescent="0.2">
      <c r="A88" s="2">
        <v>87</v>
      </c>
      <c r="B88" s="5" t="s">
        <v>2701</v>
      </c>
      <c r="C88" s="2">
        <v>450</v>
      </c>
      <c r="D88" s="45">
        <f t="shared" si="7"/>
        <v>13.392857142857142</v>
      </c>
      <c r="E88" s="27"/>
      <c r="F88" s="2">
        <v>87</v>
      </c>
      <c r="G88" s="5" t="s">
        <v>1528</v>
      </c>
      <c r="H88" s="2">
        <v>903</v>
      </c>
      <c r="I88" s="45">
        <f t="shared" si="8"/>
        <v>21.019553072625698</v>
      </c>
      <c r="J88" s="27"/>
      <c r="K88" s="2">
        <v>87</v>
      </c>
      <c r="L88" s="5" t="s">
        <v>494</v>
      </c>
      <c r="M88" s="2">
        <v>1221</v>
      </c>
      <c r="N88" s="45">
        <f t="shared" si="9"/>
        <v>23.84765625</v>
      </c>
      <c r="O88" s="27"/>
      <c r="P88" s="2">
        <v>87</v>
      </c>
      <c r="Q88" s="5" t="s">
        <v>1634</v>
      </c>
      <c r="R88" s="2">
        <v>1219</v>
      </c>
      <c r="S88" s="45">
        <f t="shared" si="10"/>
        <v>23.80859375</v>
      </c>
      <c r="T88" s="27"/>
      <c r="U88" s="2">
        <v>87</v>
      </c>
      <c r="V88" s="5" t="s">
        <v>1321</v>
      </c>
      <c r="W88" s="2">
        <v>1217</v>
      </c>
      <c r="X88" s="45">
        <f t="shared" si="11"/>
        <v>27.165178571428573</v>
      </c>
      <c r="Y88" s="27"/>
    </row>
    <row r="89" spans="1:25" x14ac:dyDescent="0.2">
      <c r="A89" s="2">
        <v>88</v>
      </c>
      <c r="B89" s="5" t="s">
        <v>3594</v>
      </c>
      <c r="C89" s="2">
        <v>439</v>
      </c>
      <c r="D89" s="45">
        <f t="shared" si="7"/>
        <v>13.06547619047619</v>
      </c>
      <c r="E89" s="27"/>
      <c r="F89" s="2">
        <v>88</v>
      </c>
      <c r="G89" s="5" t="s">
        <v>1901</v>
      </c>
      <c r="H89" s="2">
        <v>889</v>
      </c>
      <c r="I89" s="45">
        <f t="shared" si="8"/>
        <v>20.693668528864059</v>
      </c>
      <c r="J89" s="27"/>
      <c r="K89" s="2">
        <v>88</v>
      </c>
      <c r="L89" s="5" t="s">
        <v>463</v>
      </c>
      <c r="M89" s="2">
        <v>1202</v>
      </c>
      <c r="N89" s="45">
        <f t="shared" si="9"/>
        <v>23.4765625</v>
      </c>
      <c r="O89" s="27"/>
      <c r="P89" s="2">
        <v>88</v>
      </c>
      <c r="Q89" s="5" t="s">
        <v>1239</v>
      </c>
      <c r="R89" s="2">
        <v>1213</v>
      </c>
      <c r="S89" s="45">
        <f t="shared" si="10"/>
        <v>23.69140625</v>
      </c>
      <c r="T89" s="27"/>
      <c r="U89" s="2">
        <v>88</v>
      </c>
      <c r="V89" s="5" t="s">
        <v>3216</v>
      </c>
      <c r="W89" s="2">
        <v>1182</v>
      </c>
      <c r="X89" s="45">
        <f t="shared" si="11"/>
        <v>26.383928571428573</v>
      </c>
      <c r="Y89" s="27"/>
    </row>
    <row r="90" spans="1:25" x14ac:dyDescent="0.2">
      <c r="A90" s="2">
        <v>89</v>
      </c>
      <c r="B90" s="5" t="s">
        <v>3422</v>
      </c>
      <c r="C90" s="2">
        <v>439</v>
      </c>
      <c r="D90" s="45">
        <f t="shared" si="7"/>
        <v>13.06547619047619</v>
      </c>
      <c r="E90" s="27"/>
      <c r="F90" s="2">
        <v>89</v>
      </c>
      <c r="G90" s="5" t="s">
        <v>2434</v>
      </c>
      <c r="H90" s="2">
        <v>886</v>
      </c>
      <c r="I90" s="45">
        <f t="shared" si="8"/>
        <v>20.623836126629421</v>
      </c>
      <c r="J90" s="27"/>
      <c r="K90" s="2">
        <v>89</v>
      </c>
      <c r="L90" s="5" t="s">
        <v>179</v>
      </c>
      <c r="M90" s="2">
        <v>1200</v>
      </c>
      <c r="N90" s="45">
        <f t="shared" si="9"/>
        <v>23.4375</v>
      </c>
      <c r="O90" s="27"/>
      <c r="P90" s="2">
        <v>89</v>
      </c>
      <c r="Q90" s="5" t="s">
        <v>458</v>
      </c>
      <c r="R90" s="2">
        <v>1209</v>
      </c>
      <c r="S90" s="45">
        <f t="shared" si="10"/>
        <v>23.61328125</v>
      </c>
      <c r="T90" s="27"/>
      <c r="U90" s="2">
        <v>89</v>
      </c>
      <c r="V90" s="5" t="s">
        <v>1322</v>
      </c>
      <c r="W90" s="2">
        <v>1180</v>
      </c>
      <c r="X90" s="45">
        <f t="shared" si="11"/>
        <v>26.339285714285715</v>
      </c>
      <c r="Y90" s="27"/>
    </row>
    <row r="91" spans="1:25" x14ac:dyDescent="0.2">
      <c r="A91" s="2">
        <v>90</v>
      </c>
      <c r="B91" s="5" t="s">
        <v>2845</v>
      </c>
      <c r="C91" s="2">
        <v>438</v>
      </c>
      <c r="D91" s="45">
        <f t="shared" si="7"/>
        <v>13.035714285714285</v>
      </c>
      <c r="E91" s="27"/>
      <c r="F91" s="2">
        <v>90</v>
      </c>
      <c r="G91" s="5" t="s">
        <v>1071</v>
      </c>
      <c r="H91" s="2">
        <v>886</v>
      </c>
      <c r="I91" s="45">
        <f t="shared" si="8"/>
        <v>20.623836126629421</v>
      </c>
      <c r="J91" s="27"/>
      <c r="K91" s="2">
        <v>90</v>
      </c>
      <c r="L91" s="5" t="s">
        <v>1022</v>
      </c>
      <c r="M91" s="2">
        <v>1192</v>
      </c>
      <c r="N91" s="45">
        <f t="shared" si="9"/>
        <v>23.28125</v>
      </c>
      <c r="O91" s="27"/>
      <c r="P91" s="2">
        <v>90</v>
      </c>
      <c r="Q91" s="5" t="s">
        <v>1964</v>
      </c>
      <c r="R91" s="2">
        <v>1197</v>
      </c>
      <c r="S91" s="45">
        <f t="shared" si="10"/>
        <v>23.37890625</v>
      </c>
      <c r="T91" s="27"/>
      <c r="U91" s="2">
        <v>90</v>
      </c>
      <c r="V91" s="5" t="s">
        <v>390</v>
      </c>
      <c r="W91" s="2">
        <v>1176</v>
      </c>
      <c r="X91" s="45">
        <f t="shared" si="11"/>
        <v>26.25</v>
      </c>
      <c r="Y91" s="27"/>
    </row>
    <row r="92" spans="1:25" x14ac:dyDescent="0.2">
      <c r="A92" s="2">
        <v>91</v>
      </c>
      <c r="B92" s="5" t="s">
        <v>3417</v>
      </c>
      <c r="C92" s="2">
        <v>434</v>
      </c>
      <c r="D92" s="45">
        <f t="shared" si="7"/>
        <v>12.916666666666666</v>
      </c>
      <c r="E92" s="27"/>
      <c r="F92" s="2">
        <v>91</v>
      </c>
      <c r="G92" s="5" t="s">
        <v>2072</v>
      </c>
      <c r="H92" s="2">
        <v>885</v>
      </c>
      <c r="I92" s="45">
        <f t="shared" si="8"/>
        <v>20.600558659217878</v>
      </c>
      <c r="J92" s="27"/>
      <c r="K92" s="2">
        <v>91</v>
      </c>
      <c r="L92" s="5" t="s">
        <v>1973</v>
      </c>
      <c r="M92" s="2">
        <v>1144</v>
      </c>
      <c r="N92" s="45">
        <f t="shared" si="9"/>
        <v>22.34375</v>
      </c>
      <c r="O92" s="27"/>
      <c r="P92" s="2">
        <v>91</v>
      </c>
      <c r="Q92" s="5" t="s">
        <v>2236</v>
      </c>
      <c r="R92" s="2">
        <v>1164</v>
      </c>
      <c r="S92" s="45">
        <f t="shared" si="10"/>
        <v>22.734375</v>
      </c>
      <c r="T92" s="27"/>
      <c r="U92" s="30">
        <v>91</v>
      </c>
      <c r="V92" s="5" t="s">
        <v>1568</v>
      </c>
      <c r="W92" s="30">
        <v>1172</v>
      </c>
      <c r="X92" s="45">
        <f t="shared" si="11"/>
        <v>26.160714285714288</v>
      </c>
      <c r="Y92" s="27"/>
    </row>
    <row r="93" spans="1:25" x14ac:dyDescent="0.2">
      <c r="A93" s="2">
        <v>92</v>
      </c>
      <c r="B93" s="5" t="s">
        <v>2852</v>
      </c>
      <c r="C93" s="2">
        <v>423</v>
      </c>
      <c r="D93" s="45">
        <f t="shared" si="7"/>
        <v>12.589285714285714</v>
      </c>
      <c r="E93" s="27"/>
      <c r="F93" s="2">
        <v>92</v>
      </c>
      <c r="G93" s="5" t="s">
        <v>401</v>
      </c>
      <c r="H93" s="2">
        <v>885</v>
      </c>
      <c r="I93" s="45">
        <f t="shared" si="8"/>
        <v>20.600558659217878</v>
      </c>
      <c r="J93" s="27"/>
      <c r="K93" s="2">
        <v>92</v>
      </c>
      <c r="L93" s="5" t="s">
        <v>540</v>
      </c>
      <c r="M93" s="2">
        <v>1142</v>
      </c>
      <c r="N93" s="45">
        <f t="shared" si="9"/>
        <v>22.3046875</v>
      </c>
      <c r="O93" s="27"/>
      <c r="P93" s="2">
        <v>92</v>
      </c>
      <c r="Q93" s="5" t="s">
        <v>536</v>
      </c>
      <c r="R93" s="2">
        <v>1146</v>
      </c>
      <c r="S93" s="45">
        <f t="shared" si="10"/>
        <v>22.3828125</v>
      </c>
      <c r="T93" s="27"/>
      <c r="U93" s="2">
        <v>92</v>
      </c>
      <c r="V93" s="5" t="s">
        <v>4086</v>
      </c>
      <c r="W93" s="2">
        <v>1161</v>
      </c>
      <c r="X93" s="45">
        <f t="shared" si="11"/>
        <v>25.915178571428569</v>
      </c>
      <c r="Y93" s="27"/>
    </row>
    <row r="94" spans="1:25" x14ac:dyDescent="0.2">
      <c r="A94" s="2">
        <v>93</v>
      </c>
      <c r="B94" s="5" t="s">
        <v>2984</v>
      </c>
      <c r="C94" s="2">
        <v>422</v>
      </c>
      <c r="D94" s="45">
        <f t="shared" si="7"/>
        <v>12.559523809523808</v>
      </c>
      <c r="E94" s="27"/>
      <c r="F94" s="2">
        <v>93</v>
      </c>
      <c r="G94" s="5" t="s">
        <v>1067</v>
      </c>
      <c r="H94" s="2">
        <v>884</v>
      </c>
      <c r="I94" s="45">
        <f t="shared" si="8"/>
        <v>20.577281191806332</v>
      </c>
      <c r="J94" s="27"/>
      <c r="K94" s="2">
        <v>93</v>
      </c>
      <c r="L94" s="5" t="s">
        <v>488</v>
      </c>
      <c r="M94" s="2">
        <v>1140</v>
      </c>
      <c r="N94" s="45">
        <f t="shared" si="9"/>
        <v>22.265625</v>
      </c>
      <c r="O94" s="27"/>
      <c r="P94" s="2">
        <v>93</v>
      </c>
      <c r="Q94" s="5" t="s">
        <v>528</v>
      </c>
      <c r="R94" s="2">
        <v>1140</v>
      </c>
      <c r="S94" s="45">
        <f t="shared" si="10"/>
        <v>22.265625</v>
      </c>
      <c r="T94" s="27"/>
      <c r="U94" s="2">
        <v>93</v>
      </c>
      <c r="V94" s="5" t="s">
        <v>1619</v>
      </c>
      <c r="W94" s="2">
        <v>1143</v>
      </c>
      <c r="X94" s="45">
        <f t="shared" si="11"/>
        <v>25.513392857142858</v>
      </c>
      <c r="Y94" s="27"/>
    </row>
    <row r="95" spans="1:25" x14ac:dyDescent="0.2">
      <c r="A95" s="2">
        <v>94</v>
      </c>
      <c r="B95" s="5" t="s">
        <v>3428</v>
      </c>
      <c r="C95" s="2">
        <v>421</v>
      </c>
      <c r="D95" s="45">
        <f t="shared" si="7"/>
        <v>12.529761904761905</v>
      </c>
      <c r="E95" s="27"/>
      <c r="F95" s="2">
        <v>94</v>
      </c>
      <c r="G95" s="5" t="s">
        <v>2586</v>
      </c>
      <c r="H95" s="2">
        <v>880</v>
      </c>
      <c r="I95" s="45">
        <f t="shared" si="8"/>
        <v>20.484171322160151</v>
      </c>
      <c r="J95" s="27"/>
      <c r="K95" s="2">
        <v>94</v>
      </c>
      <c r="L95" s="5" t="s">
        <v>1167</v>
      </c>
      <c r="M95" s="2">
        <v>1129</v>
      </c>
      <c r="N95" s="45">
        <f t="shared" si="9"/>
        <v>22.05078125</v>
      </c>
      <c r="O95" s="27"/>
      <c r="P95" s="2">
        <v>94</v>
      </c>
      <c r="Q95" s="5" t="s">
        <v>1512</v>
      </c>
      <c r="R95" s="2">
        <v>1134</v>
      </c>
      <c r="S95" s="45">
        <f t="shared" si="10"/>
        <v>22.1484375</v>
      </c>
      <c r="T95" s="27"/>
      <c r="U95" s="2">
        <v>94</v>
      </c>
      <c r="V95" s="5" t="s">
        <v>1632</v>
      </c>
      <c r="W95" s="2">
        <v>1122</v>
      </c>
      <c r="X95" s="45">
        <f t="shared" si="11"/>
        <v>25.044642857142858</v>
      </c>
      <c r="Y95" s="27"/>
    </row>
    <row r="96" spans="1:25" x14ac:dyDescent="0.2">
      <c r="A96" s="2">
        <v>95</v>
      </c>
      <c r="B96" s="5" t="s">
        <v>2693</v>
      </c>
      <c r="C96" s="2">
        <v>420</v>
      </c>
      <c r="D96" s="45">
        <f t="shared" si="7"/>
        <v>12.5</v>
      </c>
      <c r="E96" s="27"/>
      <c r="F96" s="2">
        <v>95</v>
      </c>
      <c r="G96" s="5" t="s">
        <v>1117</v>
      </c>
      <c r="H96" s="2">
        <v>868</v>
      </c>
      <c r="I96" s="45">
        <f t="shared" si="8"/>
        <v>20.204841713221601</v>
      </c>
      <c r="J96" s="27"/>
      <c r="K96" s="2">
        <v>95</v>
      </c>
      <c r="L96" s="5" t="s">
        <v>1897</v>
      </c>
      <c r="M96" s="2">
        <v>1126</v>
      </c>
      <c r="N96" s="45">
        <f t="shared" si="9"/>
        <v>21.9921875</v>
      </c>
      <c r="O96" s="27"/>
      <c r="P96" s="2">
        <v>95</v>
      </c>
      <c r="Q96" s="5" t="s">
        <v>517</v>
      </c>
      <c r="R96" s="2">
        <v>1129</v>
      </c>
      <c r="S96" s="45">
        <f t="shared" si="10"/>
        <v>22.05078125</v>
      </c>
      <c r="T96" s="27"/>
      <c r="U96" s="2">
        <v>95</v>
      </c>
      <c r="V96" s="5" t="s">
        <v>3846</v>
      </c>
      <c r="W96" s="2">
        <v>1119</v>
      </c>
      <c r="X96" s="45">
        <f t="shared" si="11"/>
        <v>24.977678571428573</v>
      </c>
      <c r="Y96" s="27"/>
    </row>
    <row r="97" spans="1:25" x14ac:dyDescent="0.2">
      <c r="A97" s="2">
        <v>96</v>
      </c>
      <c r="B97" s="5" t="s">
        <v>3491</v>
      </c>
      <c r="C97" s="2">
        <v>420</v>
      </c>
      <c r="D97" s="45">
        <f t="shared" si="7"/>
        <v>12.5</v>
      </c>
      <c r="E97" s="27"/>
      <c r="F97" s="2">
        <v>96</v>
      </c>
      <c r="G97" s="5" t="s">
        <v>2669</v>
      </c>
      <c r="H97" s="2">
        <v>851</v>
      </c>
      <c r="I97" s="45">
        <f t="shared" si="8"/>
        <v>19.809124767225324</v>
      </c>
      <c r="J97" s="27"/>
      <c r="K97" s="2">
        <v>96</v>
      </c>
      <c r="L97" s="5" t="s">
        <v>135</v>
      </c>
      <c r="M97" s="2">
        <v>1124</v>
      </c>
      <c r="N97" s="45">
        <f t="shared" si="9"/>
        <v>21.953125</v>
      </c>
      <c r="O97" s="27"/>
      <c r="P97" s="2">
        <v>96</v>
      </c>
      <c r="Q97" s="5" t="s">
        <v>1730</v>
      </c>
      <c r="R97" s="2">
        <v>1125</v>
      </c>
      <c r="S97" s="45">
        <f t="shared" si="10"/>
        <v>21.97265625</v>
      </c>
      <c r="T97" s="27"/>
      <c r="U97" s="2">
        <v>96</v>
      </c>
      <c r="V97" s="5" t="s">
        <v>2282</v>
      </c>
      <c r="W97" s="2">
        <v>1111</v>
      </c>
      <c r="X97" s="45">
        <f t="shared" si="11"/>
        <v>24.799107142857142</v>
      </c>
      <c r="Y97" s="27"/>
    </row>
    <row r="98" spans="1:25" x14ac:dyDescent="0.2">
      <c r="A98" s="2">
        <v>97</v>
      </c>
      <c r="B98" s="5" t="s">
        <v>3407</v>
      </c>
      <c r="C98" s="2">
        <v>420</v>
      </c>
      <c r="D98" s="45">
        <f t="shared" si="7"/>
        <v>12.5</v>
      </c>
      <c r="E98" s="27"/>
      <c r="F98" s="2">
        <v>97</v>
      </c>
      <c r="G98" s="5" t="s">
        <v>2980</v>
      </c>
      <c r="H98" s="2">
        <v>845</v>
      </c>
      <c r="I98" s="45">
        <f t="shared" si="8"/>
        <v>19.669459962756054</v>
      </c>
      <c r="J98" s="27"/>
      <c r="K98" s="2">
        <v>97</v>
      </c>
      <c r="L98" s="5" t="s">
        <v>1860</v>
      </c>
      <c r="M98" s="2">
        <v>1120</v>
      </c>
      <c r="N98" s="45">
        <f t="shared" si="9"/>
        <v>21.875</v>
      </c>
      <c r="O98" s="27"/>
      <c r="P98" s="2">
        <v>97</v>
      </c>
      <c r="Q98" s="5" t="s">
        <v>491</v>
      </c>
      <c r="R98" s="2">
        <v>1124</v>
      </c>
      <c r="S98" s="45">
        <f t="shared" si="10"/>
        <v>21.953125</v>
      </c>
      <c r="T98" s="27"/>
      <c r="U98" s="2">
        <v>97</v>
      </c>
      <c r="V98" s="5" t="s">
        <v>1209</v>
      </c>
      <c r="W98" s="2">
        <v>1103</v>
      </c>
      <c r="X98" s="45">
        <f t="shared" si="11"/>
        <v>24.620535714285715</v>
      </c>
      <c r="Y98" s="27"/>
    </row>
    <row r="99" spans="1:25" x14ac:dyDescent="0.2">
      <c r="A99" s="2">
        <v>98</v>
      </c>
      <c r="B99" s="5" t="s">
        <v>2816</v>
      </c>
      <c r="C99" s="2">
        <v>417</v>
      </c>
      <c r="D99" s="45">
        <f t="shared" si="7"/>
        <v>12.410714285714285</v>
      </c>
      <c r="E99" s="27"/>
      <c r="F99" s="2">
        <v>98</v>
      </c>
      <c r="G99" s="5" t="s">
        <v>2576</v>
      </c>
      <c r="H99" s="2">
        <v>844</v>
      </c>
      <c r="I99" s="45">
        <f t="shared" si="8"/>
        <v>19.646182495344505</v>
      </c>
      <c r="J99" s="27"/>
      <c r="K99" s="2">
        <v>98</v>
      </c>
      <c r="L99" s="5" t="s">
        <v>2430</v>
      </c>
      <c r="M99" s="2">
        <v>1099</v>
      </c>
      <c r="N99" s="45">
        <f t="shared" si="9"/>
        <v>21.46484375</v>
      </c>
      <c r="O99" s="27"/>
      <c r="P99" s="2">
        <v>98</v>
      </c>
      <c r="Q99" s="5" t="s">
        <v>1392</v>
      </c>
      <c r="R99" s="2">
        <v>1121</v>
      </c>
      <c r="S99" s="45">
        <f t="shared" si="10"/>
        <v>21.89453125</v>
      </c>
      <c r="T99" s="27"/>
      <c r="U99" s="2">
        <v>98</v>
      </c>
      <c r="V99" s="5" t="s">
        <v>1614</v>
      </c>
      <c r="W99" s="2">
        <v>1103</v>
      </c>
      <c r="X99" s="45">
        <f t="shared" si="11"/>
        <v>24.620535714285715</v>
      </c>
      <c r="Y99" s="27"/>
    </row>
    <row r="100" spans="1:25" x14ac:dyDescent="0.2">
      <c r="A100" s="2">
        <v>99</v>
      </c>
      <c r="B100" s="5" t="s">
        <v>3197</v>
      </c>
      <c r="C100" s="2">
        <v>416</v>
      </c>
      <c r="D100" s="45">
        <f t="shared" si="7"/>
        <v>12.38095238095238</v>
      </c>
      <c r="E100" s="27"/>
      <c r="F100" s="2">
        <v>99</v>
      </c>
      <c r="G100" s="5" t="s">
        <v>43</v>
      </c>
      <c r="H100" s="2">
        <v>840</v>
      </c>
      <c r="I100" s="45">
        <f t="shared" si="8"/>
        <v>19.553072625698324</v>
      </c>
      <c r="J100" s="27"/>
      <c r="K100" s="2">
        <v>99</v>
      </c>
      <c r="L100" s="5" t="s">
        <v>465</v>
      </c>
      <c r="M100" s="2">
        <v>1078</v>
      </c>
      <c r="N100" s="45">
        <f t="shared" si="9"/>
        <v>21.0546875</v>
      </c>
      <c r="O100" s="27"/>
      <c r="P100" s="2">
        <v>99</v>
      </c>
      <c r="Q100" s="5" t="s">
        <v>1691</v>
      </c>
      <c r="R100" s="2">
        <v>1119</v>
      </c>
      <c r="S100" s="45">
        <f t="shared" si="10"/>
        <v>21.85546875</v>
      </c>
      <c r="T100" s="27"/>
      <c r="U100" s="2">
        <v>99</v>
      </c>
      <c r="V100" s="5" t="s">
        <v>3395</v>
      </c>
      <c r="W100" s="2">
        <v>1097</v>
      </c>
      <c r="X100" s="45">
        <f t="shared" si="11"/>
        <v>24.486607142857142</v>
      </c>
      <c r="Y100" s="27"/>
    </row>
    <row r="101" spans="1:25" x14ac:dyDescent="0.2">
      <c r="A101" s="2">
        <v>100</v>
      </c>
      <c r="B101" s="5" t="s">
        <v>2980</v>
      </c>
      <c r="C101" s="2">
        <v>412</v>
      </c>
      <c r="D101" s="45">
        <f t="shared" si="7"/>
        <v>12.261904761904761</v>
      </c>
      <c r="E101" s="27"/>
      <c r="F101" s="2">
        <v>100</v>
      </c>
      <c r="G101" s="5" t="s">
        <v>1441</v>
      </c>
      <c r="H101" s="2">
        <v>838</v>
      </c>
      <c r="I101" s="45">
        <f t="shared" si="8"/>
        <v>19.506517690875231</v>
      </c>
      <c r="J101" s="27"/>
      <c r="K101" s="2">
        <v>100</v>
      </c>
      <c r="L101" s="5" t="s">
        <v>643</v>
      </c>
      <c r="M101" s="2">
        <v>1076</v>
      </c>
      <c r="N101" s="45">
        <f t="shared" si="9"/>
        <v>21.015625</v>
      </c>
      <c r="O101" s="27"/>
      <c r="P101" s="2">
        <v>100</v>
      </c>
      <c r="Q101" s="5" t="s">
        <v>1582</v>
      </c>
      <c r="R101" s="2">
        <v>1113</v>
      </c>
      <c r="S101" s="45">
        <f t="shared" si="10"/>
        <v>21.73828125</v>
      </c>
      <c r="T101" s="27"/>
      <c r="U101" s="2">
        <v>100</v>
      </c>
      <c r="V101" s="5" t="s">
        <v>1193</v>
      </c>
      <c r="W101" s="2">
        <v>1080</v>
      </c>
      <c r="X101" s="45">
        <f t="shared" si="11"/>
        <v>24.107142857142858</v>
      </c>
      <c r="Y101" s="27"/>
    </row>
    <row r="102" spans="1:25" x14ac:dyDescent="0.2">
      <c r="A102" s="2">
        <v>101</v>
      </c>
      <c r="B102" s="5" t="s">
        <v>3192</v>
      </c>
      <c r="C102" s="2">
        <v>411</v>
      </c>
      <c r="D102" s="45">
        <f t="shared" si="7"/>
        <v>12.232142857142856</v>
      </c>
      <c r="E102" s="27"/>
      <c r="F102" s="2">
        <v>101</v>
      </c>
      <c r="G102" s="5" t="s">
        <v>2</v>
      </c>
      <c r="H102" s="2">
        <v>831</v>
      </c>
      <c r="I102" s="45">
        <f t="shared" si="8"/>
        <v>19.343575418994412</v>
      </c>
      <c r="J102" s="27"/>
      <c r="K102" s="2">
        <v>101</v>
      </c>
      <c r="L102" s="5" t="s">
        <v>751</v>
      </c>
      <c r="M102" s="2">
        <v>1070</v>
      </c>
      <c r="N102" s="45">
        <f t="shared" si="9"/>
        <v>20.8984375</v>
      </c>
      <c r="O102" s="27"/>
      <c r="P102" s="2">
        <v>101</v>
      </c>
      <c r="Q102" s="5" t="s">
        <v>2125</v>
      </c>
      <c r="R102" s="2">
        <v>1112</v>
      </c>
      <c r="S102" s="45">
        <f t="shared" si="10"/>
        <v>21.71875</v>
      </c>
      <c r="T102" s="27"/>
      <c r="U102" s="30">
        <v>101</v>
      </c>
      <c r="V102" s="5" t="s">
        <v>3948</v>
      </c>
      <c r="W102" s="30">
        <v>1063</v>
      </c>
      <c r="X102" s="45">
        <f t="shared" si="11"/>
        <v>23.727678571428569</v>
      </c>
      <c r="Y102" s="27"/>
    </row>
    <row r="103" spans="1:25" x14ac:dyDescent="0.2">
      <c r="A103" s="2">
        <v>102</v>
      </c>
      <c r="B103" s="5" t="s">
        <v>3357</v>
      </c>
      <c r="C103" s="2">
        <v>409</v>
      </c>
      <c r="D103" s="45">
        <f t="shared" si="7"/>
        <v>12.172619047619047</v>
      </c>
      <c r="E103" s="27"/>
      <c r="F103" s="2">
        <v>102</v>
      </c>
      <c r="G103" s="5" t="s">
        <v>2018</v>
      </c>
      <c r="H103" s="2">
        <v>810</v>
      </c>
      <c r="I103" s="45">
        <f t="shared" si="8"/>
        <v>18.854748603351958</v>
      </c>
      <c r="J103" s="27"/>
      <c r="K103" s="2">
        <v>102</v>
      </c>
      <c r="L103" s="5" t="s">
        <v>453</v>
      </c>
      <c r="M103" s="2">
        <v>1063</v>
      </c>
      <c r="N103" s="45">
        <f t="shared" si="9"/>
        <v>20.76171875</v>
      </c>
      <c r="O103" s="27"/>
      <c r="P103" s="2">
        <v>102</v>
      </c>
      <c r="Q103" s="5" t="s">
        <v>1212</v>
      </c>
      <c r="R103" s="2">
        <v>1109</v>
      </c>
      <c r="S103" s="45">
        <f t="shared" si="10"/>
        <v>21.66015625</v>
      </c>
      <c r="T103" s="27"/>
      <c r="U103" s="2">
        <v>102</v>
      </c>
      <c r="V103" s="5" t="s">
        <v>3218</v>
      </c>
      <c r="W103" s="2">
        <v>1051</v>
      </c>
      <c r="X103" s="45">
        <f t="shared" si="11"/>
        <v>23.459821428571427</v>
      </c>
      <c r="Y103" s="27"/>
    </row>
    <row r="104" spans="1:25" x14ac:dyDescent="0.2">
      <c r="A104" s="2">
        <v>103</v>
      </c>
      <c r="B104" s="5" t="s">
        <v>3190</v>
      </c>
      <c r="C104" s="2">
        <v>408</v>
      </c>
      <c r="D104" s="45">
        <f t="shared" si="7"/>
        <v>12.142857142857142</v>
      </c>
      <c r="E104" s="27"/>
      <c r="F104" s="2">
        <v>103</v>
      </c>
      <c r="G104" s="5" t="s">
        <v>908</v>
      </c>
      <c r="H104" s="2">
        <v>799</v>
      </c>
      <c r="I104" s="45">
        <f t="shared" si="8"/>
        <v>18.598696461824954</v>
      </c>
      <c r="J104" s="27"/>
      <c r="K104" s="2">
        <v>103</v>
      </c>
      <c r="L104" s="5" t="s">
        <v>2068</v>
      </c>
      <c r="M104" s="2">
        <v>1060</v>
      </c>
      <c r="N104" s="45">
        <f t="shared" si="9"/>
        <v>20.703125</v>
      </c>
      <c r="O104" s="27"/>
      <c r="P104" s="2">
        <v>103</v>
      </c>
      <c r="Q104" s="5" t="s">
        <v>1534</v>
      </c>
      <c r="R104" s="2">
        <v>1099</v>
      </c>
      <c r="S104" s="45">
        <f t="shared" si="10"/>
        <v>21.46484375</v>
      </c>
      <c r="T104" s="27"/>
      <c r="U104" s="2">
        <v>103</v>
      </c>
      <c r="V104" s="5" t="s">
        <v>3215</v>
      </c>
      <c r="W104" s="2">
        <v>1046</v>
      </c>
      <c r="X104" s="45">
        <f t="shared" si="11"/>
        <v>23.348214285714285</v>
      </c>
      <c r="Y104" s="27"/>
    </row>
    <row r="105" spans="1:25" x14ac:dyDescent="0.2">
      <c r="A105" s="2">
        <v>104</v>
      </c>
      <c r="B105" s="5" t="s">
        <v>1120</v>
      </c>
      <c r="C105" s="2">
        <v>405</v>
      </c>
      <c r="D105" s="45">
        <f t="shared" si="7"/>
        <v>12.053571428571429</v>
      </c>
      <c r="E105" s="27"/>
      <c r="F105" s="2">
        <v>104</v>
      </c>
      <c r="G105" s="5" t="s">
        <v>1841</v>
      </c>
      <c r="H105" s="2">
        <v>797</v>
      </c>
      <c r="I105" s="45">
        <f t="shared" si="8"/>
        <v>18.552141527001861</v>
      </c>
      <c r="J105" s="27"/>
      <c r="K105" s="2">
        <v>104</v>
      </c>
      <c r="L105" s="5" t="s">
        <v>1560</v>
      </c>
      <c r="M105" s="2">
        <v>1060</v>
      </c>
      <c r="N105" s="45">
        <f t="shared" si="9"/>
        <v>20.703125</v>
      </c>
      <c r="O105" s="27"/>
      <c r="P105" s="2">
        <v>104</v>
      </c>
      <c r="Q105" s="5" t="s">
        <v>522</v>
      </c>
      <c r="R105" s="2">
        <v>1095</v>
      </c>
      <c r="S105" s="45">
        <f t="shared" si="10"/>
        <v>21.38671875</v>
      </c>
      <c r="T105" s="27"/>
      <c r="U105" s="2">
        <v>104</v>
      </c>
      <c r="V105" s="5" t="s">
        <v>3833</v>
      </c>
      <c r="W105" s="2">
        <v>1036</v>
      </c>
      <c r="X105" s="45">
        <f t="shared" si="11"/>
        <v>23.125</v>
      </c>
      <c r="Y105" s="27"/>
    </row>
    <row r="106" spans="1:25" x14ac:dyDescent="0.2">
      <c r="A106" s="2">
        <v>105</v>
      </c>
      <c r="B106" s="5" t="s">
        <v>3150</v>
      </c>
      <c r="C106" s="2">
        <v>400</v>
      </c>
      <c r="D106" s="45">
        <f t="shared" si="7"/>
        <v>11.904761904761905</v>
      </c>
      <c r="E106" s="27"/>
      <c r="F106" s="2">
        <v>105</v>
      </c>
      <c r="G106" s="5" t="s">
        <v>2716</v>
      </c>
      <c r="H106" s="2">
        <v>797</v>
      </c>
      <c r="I106" s="45">
        <f t="shared" si="8"/>
        <v>18.552141527001861</v>
      </c>
      <c r="J106" s="27"/>
      <c r="K106" s="2">
        <v>105</v>
      </c>
      <c r="L106" s="5" t="s">
        <v>513</v>
      </c>
      <c r="M106" s="2">
        <v>1059</v>
      </c>
      <c r="N106" s="45">
        <f t="shared" si="9"/>
        <v>20.68359375</v>
      </c>
      <c r="O106" s="27"/>
      <c r="P106" s="2">
        <v>105</v>
      </c>
      <c r="Q106" s="5" t="s">
        <v>1704</v>
      </c>
      <c r="R106" s="2">
        <v>1089</v>
      </c>
      <c r="S106" s="45">
        <f t="shared" si="10"/>
        <v>21.26953125</v>
      </c>
      <c r="T106" s="27"/>
      <c r="U106" s="2">
        <v>105</v>
      </c>
      <c r="V106" s="5" t="s">
        <v>3762</v>
      </c>
      <c r="W106" s="2">
        <v>1028</v>
      </c>
      <c r="X106" s="45">
        <f t="shared" si="11"/>
        <v>22.946428571428569</v>
      </c>
      <c r="Y106" s="27"/>
    </row>
    <row r="107" spans="1:25" x14ac:dyDescent="0.2">
      <c r="A107" s="2">
        <v>106</v>
      </c>
      <c r="B107" s="5" t="s">
        <v>2386</v>
      </c>
      <c r="C107" s="2">
        <v>396</v>
      </c>
      <c r="D107" s="45">
        <f t="shared" si="7"/>
        <v>11.785714285714285</v>
      </c>
      <c r="E107" s="27"/>
      <c r="F107" s="2">
        <v>106</v>
      </c>
      <c r="G107" s="5" t="s">
        <v>29</v>
      </c>
      <c r="H107" s="2">
        <v>796</v>
      </c>
      <c r="I107" s="45">
        <f t="shared" si="8"/>
        <v>18.528864059590315</v>
      </c>
      <c r="J107" s="27"/>
      <c r="K107" s="2">
        <v>106</v>
      </c>
      <c r="L107" s="5" t="s">
        <v>1896</v>
      </c>
      <c r="M107" s="2">
        <v>1058</v>
      </c>
      <c r="N107" s="45">
        <f t="shared" si="9"/>
        <v>20.6640625</v>
      </c>
      <c r="O107" s="27"/>
      <c r="P107" s="2">
        <v>106</v>
      </c>
      <c r="Q107" s="5" t="s">
        <v>431</v>
      </c>
      <c r="R107" s="2">
        <v>1076</v>
      </c>
      <c r="S107" s="45">
        <f t="shared" si="10"/>
        <v>21.015625</v>
      </c>
      <c r="T107" s="27"/>
      <c r="U107" s="2">
        <v>106</v>
      </c>
      <c r="V107" s="5" t="s">
        <v>1213</v>
      </c>
      <c r="W107" s="2">
        <v>1027</v>
      </c>
      <c r="X107" s="45">
        <f t="shared" si="11"/>
        <v>22.924107142857142</v>
      </c>
      <c r="Y107" s="27"/>
    </row>
    <row r="108" spans="1:25" x14ac:dyDescent="0.2">
      <c r="A108" s="2">
        <v>107</v>
      </c>
      <c r="B108" s="5" t="s">
        <v>2015</v>
      </c>
      <c r="C108" s="2">
        <v>396</v>
      </c>
      <c r="D108" s="45">
        <f t="shared" si="7"/>
        <v>11.785714285714285</v>
      </c>
      <c r="E108" s="27"/>
      <c r="F108" s="2">
        <v>107</v>
      </c>
      <c r="G108" s="5" t="s">
        <v>56</v>
      </c>
      <c r="H108" s="2">
        <v>790</v>
      </c>
      <c r="I108" s="45">
        <f t="shared" si="8"/>
        <v>18.389199255121042</v>
      </c>
      <c r="J108" s="27"/>
      <c r="K108" s="2">
        <v>107</v>
      </c>
      <c r="L108" s="5" t="s">
        <v>240</v>
      </c>
      <c r="M108" s="2">
        <v>1047</v>
      </c>
      <c r="N108" s="45">
        <f t="shared" si="9"/>
        <v>20.44921875</v>
      </c>
      <c r="O108" s="27"/>
      <c r="P108" s="2">
        <v>107</v>
      </c>
      <c r="Q108" s="5" t="s">
        <v>499</v>
      </c>
      <c r="R108" s="2">
        <v>1074</v>
      </c>
      <c r="S108" s="45">
        <f t="shared" si="10"/>
        <v>20.9765625</v>
      </c>
      <c r="T108" s="27"/>
      <c r="U108" s="2">
        <v>107</v>
      </c>
      <c r="V108" s="5" t="s">
        <v>1744</v>
      </c>
      <c r="W108" s="2">
        <v>1003</v>
      </c>
      <c r="X108" s="45">
        <f t="shared" si="11"/>
        <v>22.388392857142858</v>
      </c>
      <c r="Y108" s="27"/>
    </row>
    <row r="109" spans="1:25" x14ac:dyDescent="0.2">
      <c r="A109" s="2">
        <v>108</v>
      </c>
      <c r="B109" s="5" t="s">
        <v>2924</v>
      </c>
      <c r="C109" s="2">
        <v>388</v>
      </c>
      <c r="D109" s="45">
        <f t="shared" si="7"/>
        <v>11.547619047619047</v>
      </c>
      <c r="E109" s="27"/>
      <c r="F109" s="2">
        <v>108</v>
      </c>
      <c r="G109" s="5" t="s">
        <v>816</v>
      </c>
      <c r="H109" s="2">
        <v>785</v>
      </c>
      <c r="I109" s="45">
        <f t="shared" si="8"/>
        <v>18.272811918063315</v>
      </c>
      <c r="J109" s="27"/>
      <c r="K109" s="2">
        <v>108</v>
      </c>
      <c r="L109" s="5" t="s">
        <v>246</v>
      </c>
      <c r="M109" s="2">
        <v>1044</v>
      </c>
      <c r="N109" s="45">
        <f t="shared" si="9"/>
        <v>20.390625</v>
      </c>
      <c r="O109" s="27"/>
      <c r="P109" s="2">
        <v>108</v>
      </c>
      <c r="Q109" s="5" t="s">
        <v>547</v>
      </c>
      <c r="R109" s="2">
        <v>1072</v>
      </c>
      <c r="S109" s="45">
        <f t="shared" si="10"/>
        <v>20.9375</v>
      </c>
      <c r="T109" s="27"/>
      <c r="U109" s="2">
        <v>108</v>
      </c>
      <c r="V109" s="5" t="s">
        <v>1296</v>
      </c>
      <c r="W109" s="2">
        <v>988</v>
      </c>
      <c r="X109" s="45">
        <f t="shared" si="11"/>
        <v>22.053571428571427</v>
      </c>
      <c r="Y109" s="27"/>
    </row>
    <row r="110" spans="1:25" x14ac:dyDescent="0.2">
      <c r="A110" s="2">
        <v>109</v>
      </c>
      <c r="B110" s="5" t="s">
        <v>3041</v>
      </c>
      <c r="C110" s="2">
        <v>383</v>
      </c>
      <c r="D110" s="45">
        <f t="shared" si="7"/>
        <v>11.398809523809524</v>
      </c>
      <c r="E110" s="27"/>
      <c r="F110" s="2">
        <v>109</v>
      </c>
      <c r="G110" s="5" t="s">
        <v>2750</v>
      </c>
      <c r="H110" s="2">
        <v>782</v>
      </c>
      <c r="I110" s="45">
        <f t="shared" si="8"/>
        <v>18.202979515828677</v>
      </c>
      <c r="J110" s="27"/>
      <c r="K110" s="2">
        <v>109</v>
      </c>
      <c r="L110" s="5" t="s">
        <v>1890</v>
      </c>
      <c r="M110" s="2">
        <v>1034</v>
      </c>
      <c r="N110" s="45">
        <f t="shared" si="9"/>
        <v>20.1953125</v>
      </c>
      <c r="O110" s="27"/>
      <c r="P110" s="2">
        <v>109</v>
      </c>
      <c r="Q110" s="5" t="s">
        <v>1987</v>
      </c>
      <c r="R110" s="2">
        <v>1052</v>
      </c>
      <c r="S110" s="45">
        <f t="shared" si="10"/>
        <v>20.546875</v>
      </c>
      <c r="T110" s="27"/>
      <c r="U110" s="2">
        <v>109</v>
      </c>
      <c r="V110" s="5" t="s">
        <v>4101</v>
      </c>
      <c r="W110" s="2">
        <v>984</v>
      </c>
      <c r="X110" s="45">
        <f t="shared" si="11"/>
        <v>21.964285714285715</v>
      </c>
      <c r="Y110" s="27"/>
    </row>
    <row r="111" spans="1:25" x14ac:dyDescent="0.2">
      <c r="A111" s="2">
        <v>110</v>
      </c>
      <c r="B111" s="5" t="s">
        <v>3271</v>
      </c>
      <c r="C111" s="2">
        <v>382</v>
      </c>
      <c r="D111" s="45">
        <f t="shared" si="7"/>
        <v>11.369047619047619</v>
      </c>
      <c r="E111" s="27"/>
      <c r="F111" s="2">
        <v>110</v>
      </c>
      <c r="G111" s="5" t="s">
        <v>2592</v>
      </c>
      <c r="H111" s="2">
        <v>779</v>
      </c>
      <c r="I111" s="45">
        <f t="shared" si="8"/>
        <v>18.133147113594042</v>
      </c>
      <c r="J111" s="27"/>
      <c r="K111" s="2">
        <v>110</v>
      </c>
      <c r="L111" s="5" t="s">
        <v>1027</v>
      </c>
      <c r="M111" s="2">
        <v>1029</v>
      </c>
      <c r="N111" s="45">
        <f t="shared" si="9"/>
        <v>20.09765625</v>
      </c>
      <c r="O111" s="27"/>
      <c r="P111" s="2">
        <v>110</v>
      </c>
      <c r="Q111" s="5" t="s">
        <v>2208</v>
      </c>
      <c r="R111" s="2">
        <v>1050</v>
      </c>
      <c r="S111" s="45">
        <f t="shared" si="10"/>
        <v>20.5078125</v>
      </c>
      <c r="T111" s="27"/>
      <c r="U111" s="2">
        <v>110</v>
      </c>
      <c r="V111" s="5" t="s">
        <v>2045</v>
      </c>
      <c r="W111" s="2">
        <v>981</v>
      </c>
      <c r="X111" s="45">
        <f t="shared" si="11"/>
        <v>21.897321428571427</v>
      </c>
      <c r="Y111" s="27"/>
    </row>
    <row r="112" spans="1:25" x14ac:dyDescent="0.2">
      <c r="A112" s="2">
        <v>111</v>
      </c>
      <c r="B112" s="5" t="s">
        <v>2918</v>
      </c>
      <c r="C112" s="2">
        <v>379</v>
      </c>
      <c r="D112" s="45">
        <f t="shared" si="7"/>
        <v>11.279761904761905</v>
      </c>
      <c r="E112" s="27"/>
      <c r="F112" s="2">
        <v>111</v>
      </c>
      <c r="G112" s="5" t="s">
        <v>2068</v>
      </c>
      <c r="H112" s="2">
        <v>778</v>
      </c>
      <c r="I112" s="45">
        <f t="shared" si="8"/>
        <v>18.109869646182496</v>
      </c>
      <c r="J112" s="27"/>
      <c r="K112" s="2">
        <v>111</v>
      </c>
      <c r="L112" s="5" t="s">
        <v>522</v>
      </c>
      <c r="M112" s="2">
        <v>1021</v>
      </c>
      <c r="N112" s="45">
        <f t="shared" si="9"/>
        <v>19.94140625</v>
      </c>
      <c r="O112" s="27"/>
      <c r="P112" s="2">
        <v>111</v>
      </c>
      <c r="Q112" s="5" t="s">
        <v>421</v>
      </c>
      <c r="R112" s="2">
        <v>1041</v>
      </c>
      <c r="S112" s="45">
        <f t="shared" si="10"/>
        <v>20.33203125</v>
      </c>
      <c r="T112" s="27"/>
      <c r="U112" s="30">
        <v>111</v>
      </c>
      <c r="V112" s="5" t="s">
        <v>3866</v>
      </c>
      <c r="W112" s="30">
        <v>970</v>
      </c>
      <c r="X112" s="45">
        <f t="shared" si="11"/>
        <v>21.651785714285715</v>
      </c>
      <c r="Y112" s="27"/>
    </row>
    <row r="113" spans="1:25" x14ac:dyDescent="0.2">
      <c r="A113" s="2">
        <v>112</v>
      </c>
      <c r="B113" s="5" t="s">
        <v>2983</v>
      </c>
      <c r="C113" s="2">
        <v>378</v>
      </c>
      <c r="D113" s="45">
        <f t="shared" si="7"/>
        <v>11.25</v>
      </c>
      <c r="E113" s="27"/>
      <c r="F113" s="2">
        <v>112</v>
      </c>
      <c r="G113" s="5" t="s">
        <v>1892</v>
      </c>
      <c r="H113" s="2">
        <v>770</v>
      </c>
      <c r="I113" s="45">
        <f t="shared" si="8"/>
        <v>17.92364990689013</v>
      </c>
      <c r="J113" s="27"/>
      <c r="K113" s="2">
        <v>112</v>
      </c>
      <c r="L113" s="5" t="s">
        <v>176</v>
      </c>
      <c r="M113" s="2">
        <v>1014</v>
      </c>
      <c r="N113" s="45">
        <f t="shared" si="9"/>
        <v>19.8046875</v>
      </c>
      <c r="O113" s="27"/>
      <c r="P113" s="2">
        <v>112</v>
      </c>
      <c r="Q113" s="5" t="s">
        <v>429</v>
      </c>
      <c r="R113" s="2">
        <v>1034</v>
      </c>
      <c r="S113" s="45">
        <f t="shared" si="10"/>
        <v>20.1953125</v>
      </c>
      <c r="T113" s="27"/>
      <c r="U113" s="2">
        <v>112</v>
      </c>
      <c r="V113" s="5" t="s">
        <v>3782</v>
      </c>
      <c r="W113" s="2">
        <v>967</v>
      </c>
      <c r="X113" s="45">
        <f t="shared" si="11"/>
        <v>21.584821428571431</v>
      </c>
      <c r="Y113" s="27"/>
    </row>
    <row r="114" spans="1:25" x14ac:dyDescent="0.2">
      <c r="A114" s="2">
        <v>113</v>
      </c>
      <c r="B114" s="5" t="s">
        <v>3132</v>
      </c>
      <c r="C114" s="2">
        <v>370</v>
      </c>
      <c r="D114" s="45">
        <f t="shared" si="7"/>
        <v>11.011904761904761</v>
      </c>
      <c r="E114" s="27"/>
      <c r="F114" s="2">
        <v>113</v>
      </c>
      <c r="G114" s="5" t="s">
        <v>826</v>
      </c>
      <c r="H114" s="2">
        <v>768</v>
      </c>
      <c r="I114" s="45">
        <f t="shared" si="8"/>
        <v>17.877094972067038</v>
      </c>
      <c r="J114" s="27"/>
      <c r="K114" s="2">
        <v>113</v>
      </c>
      <c r="L114" s="5" t="s">
        <v>2679</v>
      </c>
      <c r="M114" s="2">
        <v>1012</v>
      </c>
      <c r="N114" s="45">
        <f t="shared" si="9"/>
        <v>19.765625</v>
      </c>
      <c r="O114" s="27"/>
      <c r="P114" s="2">
        <v>113</v>
      </c>
      <c r="Q114" s="5" t="s">
        <v>533</v>
      </c>
      <c r="R114" s="2">
        <v>1033</v>
      </c>
      <c r="S114" s="45">
        <f t="shared" si="10"/>
        <v>20.17578125</v>
      </c>
      <c r="T114" s="27"/>
      <c r="U114" s="2">
        <v>113</v>
      </c>
      <c r="V114" s="5" t="s">
        <v>3769</v>
      </c>
      <c r="W114" s="2">
        <v>959</v>
      </c>
      <c r="X114" s="45">
        <f t="shared" si="11"/>
        <v>21.40625</v>
      </c>
      <c r="Y114" s="27"/>
    </row>
    <row r="115" spans="1:25" x14ac:dyDescent="0.2">
      <c r="A115" s="2">
        <v>114</v>
      </c>
      <c r="B115" s="5" t="s">
        <v>3427</v>
      </c>
      <c r="C115" s="2">
        <v>368</v>
      </c>
      <c r="D115" s="45">
        <f t="shared" si="7"/>
        <v>10.952380952380953</v>
      </c>
      <c r="E115" s="27"/>
      <c r="F115" s="2">
        <v>114</v>
      </c>
      <c r="G115" s="5" t="s">
        <v>1639</v>
      </c>
      <c r="H115" s="2">
        <v>768</v>
      </c>
      <c r="I115" s="45">
        <f t="shared" si="8"/>
        <v>17.877094972067038</v>
      </c>
      <c r="J115" s="27"/>
      <c r="K115" s="2">
        <v>114</v>
      </c>
      <c r="L115" s="5" t="s">
        <v>1530</v>
      </c>
      <c r="M115" s="2">
        <v>1005</v>
      </c>
      <c r="N115" s="45">
        <f t="shared" si="9"/>
        <v>19.62890625</v>
      </c>
      <c r="O115" s="27"/>
      <c r="P115" s="2">
        <v>114</v>
      </c>
      <c r="Q115" s="5" t="s">
        <v>1211</v>
      </c>
      <c r="R115" s="2">
        <v>1014</v>
      </c>
      <c r="S115" s="45">
        <f t="shared" si="10"/>
        <v>19.8046875</v>
      </c>
      <c r="T115" s="27"/>
      <c r="U115" s="2">
        <v>114</v>
      </c>
      <c r="V115" s="5" t="s">
        <v>3219</v>
      </c>
      <c r="W115" s="2">
        <v>959</v>
      </c>
      <c r="X115" s="45">
        <f t="shared" si="11"/>
        <v>21.40625</v>
      </c>
      <c r="Y115" s="27"/>
    </row>
    <row r="116" spans="1:25" x14ac:dyDescent="0.2">
      <c r="A116" s="2">
        <v>115</v>
      </c>
      <c r="B116" s="5" t="s">
        <v>3493</v>
      </c>
      <c r="C116" s="2">
        <v>353</v>
      </c>
      <c r="D116" s="45">
        <f t="shared" si="7"/>
        <v>10.505952380952381</v>
      </c>
      <c r="E116" s="27"/>
      <c r="F116" s="2">
        <v>115</v>
      </c>
      <c r="G116" s="5" t="s">
        <v>297</v>
      </c>
      <c r="H116" s="2">
        <v>760</v>
      </c>
      <c r="I116" s="45">
        <f t="shared" si="8"/>
        <v>17.690875232774676</v>
      </c>
      <c r="J116" s="27"/>
      <c r="K116" s="2">
        <v>115</v>
      </c>
      <c r="L116" s="5" t="s">
        <v>435</v>
      </c>
      <c r="M116" s="2">
        <v>993</v>
      </c>
      <c r="N116" s="45">
        <f t="shared" si="9"/>
        <v>19.39453125</v>
      </c>
      <c r="O116" s="27"/>
      <c r="P116" s="2">
        <v>115</v>
      </c>
      <c r="Q116" s="5" t="s">
        <v>1962</v>
      </c>
      <c r="R116" s="2">
        <v>1014</v>
      </c>
      <c r="S116" s="45">
        <f t="shared" si="10"/>
        <v>19.8046875</v>
      </c>
      <c r="T116" s="27"/>
      <c r="U116" s="2">
        <v>115</v>
      </c>
      <c r="V116" s="5" t="s">
        <v>3378</v>
      </c>
      <c r="W116" s="2">
        <v>957</v>
      </c>
      <c r="X116" s="45">
        <f t="shared" si="11"/>
        <v>21.361607142857142</v>
      </c>
      <c r="Y116" s="27"/>
    </row>
    <row r="117" spans="1:25" x14ac:dyDescent="0.2">
      <c r="A117" s="2">
        <v>116</v>
      </c>
      <c r="B117" s="5" t="s">
        <v>3047</v>
      </c>
      <c r="C117" s="2">
        <v>348</v>
      </c>
      <c r="D117" s="45">
        <f t="shared" si="7"/>
        <v>10.357142857142856</v>
      </c>
      <c r="E117" s="27"/>
      <c r="F117" s="2">
        <v>116</v>
      </c>
      <c r="G117" s="5" t="s">
        <v>2135</v>
      </c>
      <c r="H117" s="2">
        <v>756</v>
      </c>
      <c r="I117" s="45">
        <f t="shared" si="8"/>
        <v>17.597765363128492</v>
      </c>
      <c r="J117" s="27"/>
      <c r="K117" s="2">
        <v>116</v>
      </c>
      <c r="L117" s="5" t="s">
        <v>753</v>
      </c>
      <c r="M117" s="2">
        <v>984</v>
      </c>
      <c r="N117" s="45">
        <f t="shared" si="9"/>
        <v>19.21875</v>
      </c>
      <c r="O117" s="27"/>
      <c r="P117" s="2">
        <v>116</v>
      </c>
      <c r="Q117" s="5" t="s">
        <v>1548</v>
      </c>
      <c r="R117" s="2">
        <v>1010</v>
      </c>
      <c r="S117" s="45">
        <f t="shared" si="10"/>
        <v>19.7265625</v>
      </c>
      <c r="T117" s="27"/>
      <c r="U117" s="2">
        <v>116</v>
      </c>
      <c r="V117" s="5" t="s">
        <v>2633</v>
      </c>
      <c r="W117" s="2">
        <v>925</v>
      </c>
      <c r="X117" s="45">
        <f t="shared" si="11"/>
        <v>20.647321428571427</v>
      </c>
      <c r="Y117" s="27"/>
    </row>
    <row r="118" spans="1:25" x14ac:dyDescent="0.2">
      <c r="A118" s="2">
        <v>117</v>
      </c>
      <c r="B118" s="5" t="s">
        <v>298</v>
      </c>
      <c r="C118" s="2">
        <v>346</v>
      </c>
      <c r="D118" s="45">
        <f t="shared" si="7"/>
        <v>10.297619047619047</v>
      </c>
      <c r="E118" s="27"/>
      <c r="F118" s="2">
        <v>117</v>
      </c>
      <c r="G118" s="5" t="s">
        <v>1739</v>
      </c>
      <c r="H118" s="2">
        <v>751</v>
      </c>
      <c r="I118" s="45">
        <f t="shared" si="8"/>
        <v>17.481378026070761</v>
      </c>
      <c r="J118" s="27"/>
      <c r="K118" s="2">
        <v>117</v>
      </c>
      <c r="L118" s="5" t="s">
        <v>1537</v>
      </c>
      <c r="M118" s="2">
        <v>975</v>
      </c>
      <c r="N118" s="45">
        <f t="shared" si="9"/>
        <v>19.04296875</v>
      </c>
      <c r="O118" s="27"/>
      <c r="P118" s="2">
        <v>117</v>
      </c>
      <c r="Q118" s="5" t="s">
        <v>192</v>
      </c>
      <c r="R118" s="2">
        <v>991</v>
      </c>
      <c r="S118" s="45">
        <f t="shared" si="10"/>
        <v>19.35546875</v>
      </c>
      <c r="T118" s="27"/>
      <c r="U118" s="2">
        <v>117</v>
      </c>
      <c r="V118" s="5" t="s">
        <v>1591</v>
      </c>
      <c r="W118" s="2">
        <v>916</v>
      </c>
      <c r="X118" s="45">
        <f t="shared" si="11"/>
        <v>20.446428571428569</v>
      </c>
      <c r="Y118" s="27"/>
    </row>
    <row r="119" spans="1:25" x14ac:dyDescent="0.2">
      <c r="A119" s="2">
        <v>118</v>
      </c>
      <c r="B119" s="5" t="s">
        <v>2921</v>
      </c>
      <c r="C119" s="2">
        <v>345</v>
      </c>
      <c r="D119" s="45">
        <f t="shared" si="7"/>
        <v>10.267857142857142</v>
      </c>
      <c r="E119" s="27"/>
      <c r="F119" s="2">
        <v>118</v>
      </c>
      <c r="G119" s="5" t="s">
        <v>1646</v>
      </c>
      <c r="H119" s="2">
        <v>747</v>
      </c>
      <c r="I119" s="45">
        <f t="shared" si="8"/>
        <v>17.38826815642458</v>
      </c>
      <c r="J119" s="27"/>
      <c r="K119" s="2">
        <v>118</v>
      </c>
      <c r="L119" s="5" t="s">
        <v>2721</v>
      </c>
      <c r="M119" s="2">
        <v>968</v>
      </c>
      <c r="N119" s="45">
        <f t="shared" si="9"/>
        <v>18.90625</v>
      </c>
      <c r="O119" s="27"/>
      <c r="P119" s="2">
        <v>118</v>
      </c>
      <c r="Q119" s="5" t="s">
        <v>529</v>
      </c>
      <c r="R119" s="2">
        <v>988</v>
      </c>
      <c r="S119" s="45">
        <f t="shared" si="10"/>
        <v>19.296875</v>
      </c>
      <c r="T119" s="27"/>
      <c r="U119" s="2">
        <v>118</v>
      </c>
      <c r="V119" s="5" t="s">
        <v>2882</v>
      </c>
      <c r="W119" s="2">
        <v>903</v>
      </c>
      <c r="X119" s="45">
        <f t="shared" si="11"/>
        <v>20.15625</v>
      </c>
      <c r="Y119" s="27"/>
    </row>
    <row r="120" spans="1:25" x14ac:dyDescent="0.2">
      <c r="A120" s="2">
        <v>119</v>
      </c>
      <c r="B120" s="5" t="s">
        <v>3310</v>
      </c>
      <c r="C120" s="2">
        <v>340</v>
      </c>
      <c r="D120" s="45">
        <f t="shared" si="7"/>
        <v>10.119047619047619</v>
      </c>
      <c r="E120" s="27"/>
      <c r="F120" s="2">
        <v>119</v>
      </c>
      <c r="G120" s="5" t="s">
        <v>1721</v>
      </c>
      <c r="H120" s="2">
        <v>744</v>
      </c>
      <c r="I120" s="45">
        <f t="shared" si="8"/>
        <v>17.318435754189945</v>
      </c>
      <c r="J120" s="27"/>
      <c r="K120" s="2">
        <v>119</v>
      </c>
      <c r="L120" s="5" t="s">
        <v>2684</v>
      </c>
      <c r="M120" s="2">
        <v>965</v>
      </c>
      <c r="N120" s="45">
        <f t="shared" si="9"/>
        <v>18.84765625</v>
      </c>
      <c r="O120" s="27"/>
      <c r="P120" s="2">
        <v>119</v>
      </c>
      <c r="Q120" s="5" t="s">
        <v>2004</v>
      </c>
      <c r="R120" s="2">
        <v>984</v>
      </c>
      <c r="S120" s="45">
        <f t="shared" si="10"/>
        <v>19.21875</v>
      </c>
      <c r="T120" s="27"/>
      <c r="U120" s="2">
        <v>119</v>
      </c>
      <c r="V120" s="5" t="s">
        <v>546</v>
      </c>
      <c r="W120" s="2">
        <v>903</v>
      </c>
      <c r="X120" s="45">
        <f t="shared" si="11"/>
        <v>20.15625</v>
      </c>
      <c r="Y120" s="27"/>
    </row>
    <row r="121" spans="1:25" x14ac:dyDescent="0.2">
      <c r="A121" s="2">
        <v>120</v>
      </c>
      <c r="B121" s="5" t="s">
        <v>3068</v>
      </c>
      <c r="C121" s="2">
        <v>337</v>
      </c>
      <c r="D121" s="45">
        <f t="shared" si="7"/>
        <v>10.029761904761905</v>
      </c>
      <c r="E121" s="27"/>
      <c r="F121" s="2">
        <v>120</v>
      </c>
      <c r="G121" s="5" t="s">
        <v>50</v>
      </c>
      <c r="H121" s="2">
        <v>736</v>
      </c>
      <c r="I121" s="45">
        <f t="shared" si="8"/>
        <v>17.13221601489758</v>
      </c>
      <c r="J121" s="27"/>
      <c r="K121" s="2">
        <v>120</v>
      </c>
      <c r="L121" s="5" t="s">
        <v>636</v>
      </c>
      <c r="M121" s="2">
        <v>960</v>
      </c>
      <c r="N121" s="45">
        <f t="shared" si="9"/>
        <v>18.75</v>
      </c>
      <c r="O121" s="27"/>
      <c r="P121" s="2">
        <v>120</v>
      </c>
      <c r="Q121" s="5" t="s">
        <v>2507</v>
      </c>
      <c r="R121" s="2">
        <v>974</v>
      </c>
      <c r="S121" s="45">
        <f t="shared" si="10"/>
        <v>19.0234375</v>
      </c>
      <c r="T121" s="27"/>
      <c r="U121" s="2">
        <v>120</v>
      </c>
      <c r="V121" s="5" t="s">
        <v>621</v>
      </c>
      <c r="W121" s="2">
        <v>903</v>
      </c>
      <c r="X121" s="45">
        <f t="shared" si="11"/>
        <v>20.15625</v>
      </c>
      <c r="Y121" s="27"/>
    </row>
    <row r="122" spans="1:25" x14ac:dyDescent="0.2">
      <c r="A122" s="2">
        <v>121</v>
      </c>
      <c r="B122" s="5" t="s">
        <v>1649</v>
      </c>
      <c r="C122" s="2">
        <v>336</v>
      </c>
      <c r="D122" s="45">
        <f t="shared" si="7"/>
        <v>10</v>
      </c>
      <c r="E122" s="27"/>
      <c r="F122" s="2">
        <v>121</v>
      </c>
      <c r="G122" s="5" t="s">
        <v>1787</v>
      </c>
      <c r="H122" s="2">
        <v>731</v>
      </c>
      <c r="I122" s="45">
        <f t="shared" si="8"/>
        <v>17.015828677839849</v>
      </c>
      <c r="J122" s="27"/>
      <c r="K122" s="2">
        <v>121</v>
      </c>
      <c r="L122" s="5" t="s">
        <v>143</v>
      </c>
      <c r="M122" s="2">
        <v>952</v>
      </c>
      <c r="N122" s="45">
        <f t="shared" si="9"/>
        <v>18.59375</v>
      </c>
      <c r="O122" s="27"/>
      <c r="P122" s="2">
        <v>121</v>
      </c>
      <c r="Q122" s="5" t="s">
        <v>2029</v>
      </c>
      <c r="R122" s="2">
        <v>967</v>
      </c>
      <c r="S122" s="45">
        <f t="shared" si="10"/>
        <v>18.88671875</v>
      </c>
      <c r="T122" s="27"/>
      <c r="U122" s="30">
        <v>121</v>
      </c>
      <c r="V122" s="5" t="s">
        <v>2877</v>
      </c>
      <c r="W122" s="30">
        <v>896</v>
      </c>
      <c r="X122" s="45">
        <f t="shared" si="11"/>
        <v>20</v>
      </c>
      <c r="Y122" s="27"/>
    </row>
    <row r="123" spans="1:25" x14ac:dyDescent="0.2">
      <c r="A123" s="2">
        <v>122</v>
      </c>
      <c r="B123" s="5" t="s">
        <v>2760</v>
      </c>
      <c r="C123" s="2">
        <v>334</v>
      </c>
      <c r="D123" s="45">
        <f t="shared" si="7"/>
        <v>9.9404761904761898</v>
      </c>
      <c r="E123" s="27"/>
      <c r="F123" s="2">
        <v>122</v>
      </c>
      <c r="G123" s="5" t="s">
        <v>1165</v>
      </c>
      <c r="H123" s="2">
        <v>727</v>
      </c>
      <c r="I123" s="45">
        <f t="shared" si="8"/>
        <v>16.922718808193668</v>
      </c>
      <c r="J123" s="27"/>
      <c r="K123" s="2">
        <v>122</v>
      </c>
      <c r="L123" s="5" t="s">
        <v>525</v>
      </c>
      <c r="M123" s="2">
        <v>950</v>
      </c>
      <c r="N123" s="45">
        <f t="shared" si="9"/>
        <v>18.5546875</v>
      </c>
      <c r="O123" s="27"/>
      <c r="P123" s="2">
        <v>122</v>
      </c>
      <c r="Q123" s="5" t="s">
        <v>2265</v>
      </c>
      <c r="R123" s="2">
        <v>960</v>
      </c>
      <c r="S123" s="45">
        <f t="shared" si="10"/>
        <v>18.75</v>
      </c>
      <c r="T123" s="27"/>
      <c r="U123" s="2">
        <v>122</v>
      </c>
      <c r="V123" s="5" t="s">
        <v>57</v>
      </c>
      <c r="W123" s="2">
        <v>894</v>
      </c>
      <c r="X123" s="45">
        <f t="shared" si="11"/>
        <v>19.955357142857146</v>
      </c>
      <c r="Y123" s="27"/>
    </row>
    <row r="124" spans="1:25" x14ac:dyDescent="0.2">
      <c r="A124" s="2">
        <v>123</v>
      </c>
      <c r="B124" s="5" t="s">
        <v>2841</v>
      </c>
      <c r="C124" s="2">
        <v>331</v>
      </c>
      <c r="D124" s="45">
        <f t="shared" si="7"/>
        <v>9.8511904761904763</v>
      </c>
      <c r="E124" s="27"/>
      <c r="F124" s="2">
        <v>123</v>
      </c>
      <c r="G124" s="5" t="s">
        <v>52</v>
      </c>
      <c r="H124" s="2">
        <v>716</v>
      </c>
      <c r="I124" s="45">
        <f t="shared" si="8"/>
        <v>16.666666666666664</v>
      </c>
      <c r="J124" s="27"/>
      <c r="K124" s="2">
        <v>123</v>
      </c>
      <c r="L124" s="5" t="s">
        <v>1384</v>
      </c>
      <c r="M124" s="2">
        <v>947</v>
      </c>
      <c r="N124" s="45">
        <f t="shared" si="9"/>
        <v>18.49609375</v>
      </c>
      <c r="O124" s="27"/>
      <c r="P124" s="2">
        <v>123</v>
      </c>
      <c r="Q124" s="5" t="s">
        <v>1687</v>
      </c>
      <c r="R124" s="2">
        <v>952</v>
      </c>
      <c r="S124" s="45">
        <f t="shared" si="10"/>
        <v>18.59375</v>
      </c>
      <c r="T124" s="27"/>
      <c r="U124" s="2">
        <v>123</v>
      </c>
      <c r="V124" s="5" t="s">
        <v>2319</v>
      </c>
      <c r="W124" s="2">
        <v>884</v>
      </c>
      <c r="X124" s="45">
        <f t="shared" si="11"/>
        <v>19.732142857142858</v>
      </c>
      <c r="Y124" s="27"/>
    </row>
    <row r="125" spans="1:25" x14ac:dyDescent="0.2">
      <c r="A125" s="2">
        <v>124</v>
      </c>
      <c r="B125" s="5" t="s">
        <v>3153</v>
      </c>
      <c r="C125" s="2">
        <v>331</v>
      </c>
      <c r="D125" s="45">
        <f t="shared" si="7"/>
        <v>9.8511904761904763</v>
      </c>
      <c r="E125" s="27"/>
      <c r="F125" s="2">
        <v>124</v>
      </c>
      <c r="G125" s="5" t="s">
        <v>2580</v>
      </c>
      <c r="H125" s="2">
        <v>715</v>
      </c>
      <c r="I125" s="45">
        <f t="shared" si="8"/>
        <v>16.643389199255122</v>
      </c>
      <c r="J125" s="27"/>
      <c r="K125" s="2">
        <v>124</v>
      </c>
      <c r="L125" s="5" t="s">
        <v>137</v>
      </c>
      <c r="M125" s="2">
        <v>946</v>
      </c>
      <c r="N125" s="45">
        <f t="shared" si="9"/>
        <v>18.4765625</v>
      </c>
      <c r="O125" s="27"/>
      <c r="P125" s="2">
        <v>124</v>
      </c>
      <c r="Q125" s="5" t="s">
        <v>2263</v>
      </c>
      <c r="R125" s="2">
        <v>934</v>
      </c>
      <c r="S125" s="45">
        <f t="shared" si="10"/>
        <v>18.2421875</v>
      </c>
      <c r="T125" s="27"/>
      <c r="U125" s="2">
        <v>124</v>
      </c>
      <c r="V125" s="5" t="s">
        <v>4042</v>
      </c>
      <c r="W125" s="2">
        <v>874</v>
      </c>
      <c r="X125" s="45">
        <f t="shared" si="11"/>
        <v>19.508928571428573</v>
      </c>
      <c r="Y125" s="27"/>
    </row>
    <row r="126" spans="1:25" x14ac:dyDescent="0.2">
      <c r="A126" s="2">
        <v>125</v>
      </c>
      <c r="B126" s="5" t="s">
        <v>3194</v>
      </c>
      <c r="C126" s="2">
        <v>331</v>
      </c>
      <c r="D126" s="45">
        <f t="shared" si="7"/>
        <v>9.8511904761904763</v>
      </c>
      <c r="E126" s="27"/>
      <c r="F126" s="2">
        <v>125</v>
      </c>
      <c r="G126" s="5" t="s">
        <v>1973</v>
      </c>
      <c r="H126" s="2">
        <v>714</v>
      </c>
      <c r="I126" s="45">
        <f t="shared" si="8"/>
        <v>16.620111731843576</v>
      </c>
      <c r="J126" s="27"/>
      <c r="K126" s="2">
        <v>125</v>
      </c>
      <c r="L126" s="5" t="s">
        <v>2682</v>
      </c>
      <c r="M126" s="2">
        <v>945</v>
      </c>
      <c r="N126" s="45">
        <f t="shared" si="9"/>
        <v>18.45703125</v>
      </c>
      <c r="O126" s="27"/>
      <c r="P126" s="2">
        <v>125</v>
      </c>
      <c r="Q126" s="5" t="s">
        <v>642</v>
      </c>
      <c r="R126" s="2">
        <v>931</v>
      </c>
      <c r="S126" s="45">
        <f t="shared" si="10"/>
        <v>18.18359375</v>
      </c>
      <c r="T126" s="27"/>
      <c r="U126" s="2">
        <v>125</v>
      </c>
      <c r="V126" s="5" t="s">
        <v>1701</v>
      </c>
      <c r="W126" s="2">
        <v>870</v>
      </c>
      <c r="X126" s="45">
        <f t="shared" si="11"/>
        <v>19.419642857142858</v>
      </c>
      <c r="Y126" s="27"/>
    </row>
    <row r="127" spans="1:25" x14ac:dyDescent="0.2">
      <c r="A127" s="2">
        <v>126</v>
      </c>
      <c r="B127" s="5" t="s">
        <v>3046</v>
      </c>
      <c r="C127" s="2">
        <v>330</v>
      </c>
      <c r="D127" s="45">
        <f t="shared" si="7"/>
        <v>9.8214285714285712</v>
      </c>
      <c r="E127" s="27"/>
      <c r="F127" s="2">
        <v>126</v>
      </c>
      <c r="G127" s="5" t="s">
        <v>190</v>
      </c>
      <c r="H127" s="2">
        <v>710</v>
      </c>
      <c r="I127" s="45">
        <f t="shared" si="8"/>
        <v>16.527001862197395</v>
      </c>
      <c r="J127" s="27"/>
      <c r="K127" s="2">
        <v>126</v>
      </c>
      <c r="L127" s="5" t="s">
        <v>1025</v>
      </c>
      <c r="M127" s="2">
        <v>937</v>
      </c>
      <c r="N127" s="45">
        <f t="shared" si="9"/>
        <v>18.30078125</v>
      </c>
      <c r="O127" s="27"/>
      <c r="P127" s="2">
        <v>126</v>
      </c>
      <c r="Q127" s="5" t="s">
        <v>435</v>
      </c>
      <c r="R127" s="2">
        <v>918</v>
      </c>
      <c r="S127" s="45">
        <f t="shared" si="10"/>
        <v>17.9296875</v>
      </c>
      <c r="T127" s="27"/>
      <c r="U127" s="2">
        <v>126</v>
      </c>
      <c r="V127" s="5" t="s">
        <v>602</v>
      </c>
      <c r="W127" s="2">
        <v>867</v>
      </c>
      <c r="X127" s="45">
        <f t="shared" si="11"/>
        <v>19.352678571428573</v>
      </c>
      <c r="Y127" s="27"/>
    </row>
    <row r="128" spans="1:25" x14ac:dyDescent="0.2">
      <c r="A128" s="2">
        <v>127</v>
      </c>
      <c r="B128" s="5" t="s">
        <v>3290</v>
      </c>
      <c r="C128" s="2">
        <v>328</v>
      </c>
      <c r="D128" s="45">
        <f t="shared" si="7"/>
        <v>9.761904761904761</v>
      </c>
      <c r="E128" s="27"/>
      <c r="F128" s="2">
        <v>127</v>
      </c>
      <c r="G128" s="5" t="s">
        <v>2551</v>
      </c>
      <c r="H128" s="2">
        <v>702</v>
      </c>
      <c r="I128" s="45">
        <f t="shared" si="8"/>
        <v>16.340782122905029</v>
      </c>
      <c r="J128" s="27"/>
      <c r="K128" s="2">
        <v>127</v>
      </c>
      <c r="L128" s="5" t="s">
        <v>1928</v>
      </c>
      <c r="M128" s="2">
        <v>922</v>
      </c>
      <c r="N128" s="45">
        <f t="shared" si="9"/>
        <v>18.0078125</v>
      </c>
      <c r="O128" s="27"/>
      <c r="P128" s="2">
        <v>127</v>
      </c>
      <c r="Q128" s="5" t="s">
        <v>2506</v>
      </c>
      <c r="R128" s="2">
        <v>918</v>
      </c>
      <c r="S128" s="45">
        <f t="shared" si="10"/>
        <v>17.9296875</v>
      </c>
      <c r="T128" s="27"/>
      <c r="U128" s="2">
        <v>127</v>
      </c>
      <c r="V128" s="5" t="s">
        <v>1851</v>
      </c>
      <c r="W128" s="2">
        <v>859</v>
      </c>
      <c r="X128" s="45">
        <f t="shared" si="11"/>
        <v>19.174107142857146</v>
      </c>
      <c r="Y128" s="27"/>
    </row>
    <row r="129" spans="1:25" x14ac:dyDescent="0.2">
      <c r="A129" s="2">
        <v>128</v>
      </c>
      <c r="B129" s="5" t="s">
        <v>2759</v>
      </c>
      <c r="C129" s="2">
        <v>324</v>
      </c>
      <c r="D129" s="45">
        <f t="shared" si="7"/>
        <v>9.6428571428571423</v>
      </c>
      <c r="E129" s="27"/>
      <c r="F129" s="2">
        <v>128</v>
      </c>
      <c r="G129" s="5" t="s">
        <v>2015</v>
      </c>
      <c r="H129" s="2">
        <v>698</v>
      </c>
      <c r="I129" s="45">
        <f t="shared" si="8"/>
        <v>16.247672253258845</v>
      </c>
      <c r="J129" s="27"/>
      <c r="K129" s="2">
        <v>128</v>
      </c>
      <c r="L129" s="5" t="s">
        <v>464</v>
      </c>
      <c r="M129" s="2">
        <v>917</v>
      </c>
      <c r="N129" s="45">
        <f t="shared" si="9"/>
        <v>17.91015625</v>
      </c>
      <c r="O129" s="27"/>
      <c r="P129" s="2">
        <v>128</v>
      </c>
      <c r="Q129" s="5" t="s">
        <v>1873</v>
      </c>
      <c r="R129" s="2">
        <v>908</v>
      </c>
      <c r="S129" s="45">
        <f t="shared" si="10"/>
        <v>17.734375</v>
      </c>
      <c r="T129" s="27"/>
      <c r="U129" s="2">
        <v>128</v>
      </c>
      <c r="V129" s="5" t="s">
        <v>2857</v>
      </c>
      <c r="W129" s="2">
        <v>854</v>
      </c>
      <c r="X129" s="45">
        <f t="shared" si="11"/>
        <v>19.0625</v>
      </c>
      <c r="Y129" s="27"/>
    </row>
    <row r="130" spans="1:25" x14ac:dyDescent="0.2">
      <c r="A130" s="2">
        <v>129</v>
      </c>
      <c r="B130" s="5" t="s">
        <v>3420</v>
      </c>
      <c r="C130" s="2">
        <v>324</v>
      </c>
      <c r="D130" s="45">
        <f t="shared" si="7"/>
        <v>9.6428571428571423</v>
      </c>
      <c r="E130" s="27"/>
      <c r="F130" s="2">
        <v>129</v>
      </c>
      <c r="G130" s="5" t="s">
        <v>2699</v>
      </c>
      <c r="H130" s="2">
        <v>694</v>
      </c>
      <c r="I130" s="45">
        <f t="shared" si="8"/>
        <v>16.154562383612664</v>
      </c>
      <c r="J130" s="27"/>
      <c r="K130" s="2">
        <v>129</v>
      </c>
      <c r="L130" s="5" t="s">
        <v>635</v>
      </c>
      <c r="M130" s="2">
        <v>915</v>
      </c>
      <c r="N130" s="45">
        <f t="shared" si="9"/>
        <v>17.87109375</v>
      </c>
      <c r="O130" s="27"/>
      <c r="P130" s="2">
        <v>129</v>
      </c>
      <c r="Q130" s="5" t="s">
        <v>1700</v>
      </c>
      <c r="R130" s="2">
        <v>890</v>
      </c>
      <c r="S130" s="45">
        <f t="shared" si="10"/>
        <v>17.3828125</v>
      </c>
      <c r="T130" s="27"/>
      <c r="U130" s="2">
        <v>129</v>
      </c>
      <c r="V130" s="5" t="s">
        <v>1514</v>
      </c>
      <c r="W130" s="2">
        <v>854</v>
      </c>
      <c r="X130" s="45">
        <f t="shared" si="11"/>
        <v>19.0625</v>
      </c>
      <c r="Y130" s="27"/>
    </row>
    <row r="131" spans="1:25" x14ac:dyDescent="0.2">
      <c r="A131" s="2">
        <v>130</v>
      </c>
      <c r="B131" s="5" t="s">
        <v>2791</v>
      </c>
      <c r="C131" s="2">
        <v>322</v>
      </c>
      <c r="D131" s="45">
        <f t="shared" si="7"/>
        <v>9.5833333333333321</v>
      </c>
      <c r="E131" s="27"/>
      <c r="F131" s="2">
        <v>130</v>
      </c>
      <c r="G131" s="5" t="s">
        <v>2416</v>
      </c>
      <c r="H131" s="2">
        <v>689</v>
      </c>
      <c r="I131" s="45">
        <f t="shared" si="8"/>
        <v>16.038175046554933</v>
      </c>
      <c r="J131" s="27"/>
      <c r="K131" s="2">
        <v>130</v>
      </c>
      <c r="L131" s="5" t="s">
        <v>910</v>
      </c>
      <c r="M131" s="2">
        <v>911</v>
      </c>
      <c r="N131" s="45">
        <f t="shared" si="9"/>
        <v>17.79296875</v>
      </c>
      <c r="O131" s="27"/>
      <c r="P131" s="2">
        <v>130</v>
      </c>
      <c r="Q131" s="5" t="s">
        <v>1585</v>
      </c>
      <c r="R131" s="2">
        <v>879</v>
      </c>
      <c r="S131" s="45">
        <f t="shared" si="10"/>
        <v>17.16796875</v>
      </c>
      <c r="T131" s="27"/>
      <c r="U131" s="2">
        <v>130</v>
      </c>
      <c r="V131" s="5" t="s">
        <v>3766</v>
      </c>
      <c r="W131" s="2">
        <v>850</v>
      </c>
      <c r="X131" s="45">
        <f t="shared" si="11"/>
        <v>18.973214285714285</v>
      </c>
      <c r="Y131" s="27"/>
    </row>
    <row r="132" spans="1:25" x14ac:dyDescent="0.2">
      <c r="A132" s="2">
        <v>131</v>
      </c>
      <c r="B132" s="5" t="s">
        <v>2979</v>
      </c>
      <c r="C132" s="2">
        <v>315</v>
      </c>
      <c r="D132" s="45">
        <f t="shared" si="7"/>
        <v>9.375</v>
      </c>
      <c r="E132" s="27"/>
      <c r="F132" s="2">
        <v>131</v>
      </c>
      <c r="G132" s="5" t="s">
        <v>100</v>
      </c>
      <c r="H132" s="2">
        <v>688</v>
      </c>
      <c r="I132" s="45">
        <f t="shared" si="8"/>
        <v>16.014897579143391</v>
      </c>
      <c r="J132" s="27"/>
      <c r="K132" s="2">
        <v>131</v>
      </c>
      <c r="L132" s="5" t="s">
        <v>118</v>
      </c>
      <c r="M132" s="2">
        <v>909</v>
      </c>
      <c r="N132" s="45">
        <f t="shared" si="9"/>
        <v>17.75390625</v>
      </c>
      <c r="O132" s="27"/>
      <c r="P132" s="2">
        <v>131</v>
      </c>
      <c r="Q132" s="5" t="s">
        <v>1979</v>
      </c>
      <c r="R132" s="2">
        <v>876</v>
      </c>
      <c r="S132" s="45">
        <f t="shared" si="10"/>
        <v>17.109375</v>
      </c>
      <c r="T132" s="27"/>
      <c r="U132" s="30">
        <v>131</v>
      </c>
      <c r="V132" s="5" t="s">
        <v>1595</v>
      </c>
      <c r="W132" s="30">
        <v>849</v>
      </c>
      <c r="X132" s="45">
        <f t="shared" si="11"/>
        <v>18.950892857142858</v>
      </c>
      <c r="Y132" s="27"/>
    </row>
    <row r="133" spans="1:25" x14ac:dyDescent="0.2">
      <c r="A133" s="2">
        <v>132</v>
      </c>
      <c r="B133" s="5" t="s">
        <v>3348</v>
      </c>
      <c r="C133" s="2">
        <v>307</v>
      </c>
      <c r="D133" s="45">
        <f t="shared" ref="D133:D196" si="12">C133/33.6</f>
        <v>9.136904761904761</v>
      </c>
      <c r="E133" s="27"/>
      <c r="F133" s="2">
        <v>132</v>
      </c>
      <c r="G133" s="5" t="s">
        <v>1111</v>
      </c>
      <c r="H133" s="2">
        <v>674</v>
      </c>
      <c r="I133" s="45">
        <f t="shared" ref="I133:I196" si="13">(H133/4296)*100</f>
        <v>15.689013035381748</v>
      </c>
      <c r="J133" s="27"/>
      <c r="K133" s="2">
        <v>132</v>
      </c>
      <c r="L133" s="5" t="s">
        <v>1845</v>
      </c>
      <c r="M133" s="2">
        <v>907</v>
      </c>
      <c r="N133" s="45">
        <f t="shared" ref="N133:N196" si="14">(M133/5120)*100</f>
        <v>17.71484375</v>
      </c>
      <c r="O133" s="27"/>
      <c r="P133" s="2">
        <v>132</v>
      </c>
      <c r="Q133" s="5" t="s">
        <v>2432</v>
      </c>
      <c r="R133" s="2">
        <v>872</v>
      </c>
      <c r="S133" s="45">
        <f t="shared" ref="S133:S196" si="15">(R133/5120)*100</f>
        <v>17.03125</v>
      </c>
      <c r="T133" s="27"/>
      <c r="U133" s="2">
        <v>132</v>
      </c>
      <c r="V133" s="5" t="s">
        <v>3214</v>
      </c>
      <c r="W133" s="2">
        <v>841</v>
      </c>
      <c r="X133" s="45">
        <f t="shared" si="11"/>
        <v>18.772321428571427</v>
      </c>
      <c r="Y133" s="27"/>
    </row>
    <row r="134" spans="1:25" x14ac:dyDescent="0.2">
      <c r="A134" s="2">
        <v>133</v>
      </c>
      <c r="B134" s="5" t="s">
        <v>509</v>
      </c>
      <c r="C134" s="2">
        <v>293</v>
      </c>
      <c r="D134" s="45">
        <f t="shared" si="12"/>
        <v>8.7202380952380949</v>
      </c>
      <c r="E134" s="27"/>
      <c r="F134" s="2">
        <v>133</v>
      </c>
      <c r="G134" s="5" t="s">
        <v>111</v>
      </c>
      <c r="H134" s="2">
        <v>673</v>
      </c>
      <c r="I134" s="45">
        <f t="shared" si="13"/>
        <v>15.665735567970204</v>
      </c>
      <c r="J134" s="27"/>
      <c r="K134" s="2">
        <v>133</v>
      </c>
      <c r="L134" s="5" t="s">
        <v>640</v>
      </c>
      <c r="M134" s="2">
        <v>888</v>
      </c>
      <c r="N134" s="45">
        <f t="shared" si="14"/>
        <v>17.34375</v>
      </c>
      <c r="O134" s="27"/>
      <c r="P134" s="2">
        <v>133</v>
      </c>
      <c r="Q134" s="5" t="s">
        <v>2637</v>
      </c>
      <c r="R134" s="2">
        <v>868</v>
      </c>
      <c r="S134" s="45">
        <f t="shared" si="15"/>
        <v>16.953125</v>
      </c>
      <c r="T134" s="27"/>
      <c r="U134" s="2">
        <v>133</v>
      </c>
      <c r="V134" s="5" t="s">
        <v>3949</v>
      </c>
      <c r="W134" s="2">
        <v>836</v>
      </c>
      <c r="X134" s="45">
        <f t="shared" si="11"/>
        <v>18.660714285714285</v>
      </c>
      <c r="Y134" s="27"/>
    </row>
    <row r="135" spans="1:25" x14ac:dyDescent="0.2">
      <c r="A135" s="2">
        <v>134</v>
      </c>
      <c r="B135" s="5" t="s">
        <v>1606</v>
      </c>
      <c r="C135" s="2">
        <v>287</v>
      </c>
      <c r="D135" s="45">
        <f t="shared" si="12"/>
        <v>8.5416666666666661</v>
      </c>
      <c r="E135" s="27"/>
      <c r="F135" s="2">
        <v>134</v>
      </c>
      <c r="G135" s="5" t="s">
        <v>2681</v>
      </c>
      <c r="H135" s="2">
        <v>663</v>
      </c>
      <c r="I135" s="45">
        <f t="shared" si="13"/>
        <v>15.43296089385475</v>
      </c>
      <c r="J135" s="27"/>
      <c r="K135" s="2">
        <v>134</v>
      </c>
      <c r="L135" s="5" t="s">
        <v>656</v>
      </c>
      <c r="M135" s="2">
        <v>884</v>
      </c>
      <c r="N135" s="45">
        <f t="shared" si="14"/>
        <v>17.265625</v>
      </c>
      <c r="O135" s="27"/>
      <c r="P135" s="2">
        <v>134</v>
      </c>
      <c r="Q135" s="5" t="s">
        <v>1977</v>
      </c>
      <c r="R135" s="2">
        <v>867</v>
      </c>
      <c r="S135" s="45">
        <f t="shared" si="15"/>
        <v>16.93359375</v>
      </c>
      <c r="T135" s="27"/>
      <c r="U135" s="2">
        <v>134</v>
      </c>
      <c r="V135" s="5" t="s">
        <v>839</v>
      </c>
      <c r="W135" s="2">
        <v>833</v>
      </c>
      <c r="X135" s="45">
        <f t="shared" ref="X135:X198" si="16">(W135/(35*128))*100</f>
        <v>18.59375</v>
      </c>
      <c r="Y135" s="27"/>
    </row>
    <row r="136" spans="1:25" x14ac:dyDescent="0.2">
      <c r="A136" s="2">
        <v>135</v>
      </c>
      <c r="B136" s="5" t="s">
        <v>3349</v>
      </c>
      <c r="C136" s="2">
        <v>287</v>
      </c>
      <c r="D136" s="45">
        <f t="shared" si="12"/>
        <v>8.5416666666666661</v>
      </c>
      <c r="E136" s="27"/>
      <c r="F136" s="2">
        <v>135</v>
      </c>
      <c r="G136" s="5" t="s">
        <v>1022</v>
      </c>
      <c r="H136" s="2">
        <v>657</v>
      </c>
      <c r="I136" s="45">
        <f t="shared" si="13"/>
        <v>15.293296089385475</v>
      </c>
      <c r="J136" s="27"/>
      <c r="K136" s="2">
        <v>135</v>
      </c>
      <c r="L136" s="5" t="s">
        <v>2683</v>
      </c>
      <c r="M136" s="2">
        <v>875</v>
      </c>
      <c r="N136" s="45">
        <f t="shared" si="14"/>
        <v>17.08984375</v>
      </c>
      <c r="O136" s="27"/>
      <c r="P136" s="2">
        <v>135</v>
      </c>
      <c r="Q136" s="5" t="s">
        <v>2634</v>
      </c>
      <c r="R136" s="2">
        <v>863</v>
      </c>
      <c r="S136" s="45">
        <f t="shared" si="15"/>
        <v>16.85546875</v>
      </c>
      <c r="T136" s="27"/>
      <c r="U136" s="2">
        <v>135</v>
      </c>
      <c r="V136" s="5" t="s">
        <v>2254</v>
      </c>
      <c r="W136" s="2">
        <v>830</v>
      </c>
      <c r="X136" s="45">
        <f t="shared" si="16"/>
        <v>18.526785714285715</v>
      </c>
      <c r="Y136" s="27"/>
    </row>
    <row r="137" spans="1:25" x14ac:dyDescent="0.2">
      <c r="A137" s="2">
        <v>136</v>
      </c>
      <c r="B137" s="5" t="s">
        <v>2766</v>
      </c>
      <c r="C137" s="2">
        <v>285</v>
      </c>
      <c r="D137" s="45">
        <f t="shared" si="12"/>
        <v>8.4821428571428577</v>
      </c>
      <c r="E137" s="27"/>
      <c r="F137" s="2">
        <v>136</v>
      </c>
      <c r="G137" s="5" t="s">
        <v>1119</v>
      </c>
      <c r="H137" s="2">
        <v>657</v>
      </c>
      <c r="I137" s="45">
        <f t="shared" si="13"/>
        <v>15.293296089385475</v>
      </c>
      <c r="J137" s="27"/>
      <c r="K137" s="2">
        <v>136</v>
      </c>
      <c r="L137" s="5" t="s">
        <v>1533</v>
      </c>
      <c r="M137" s="2">
        <v>873</v>
      </c>
      <c r="N137" s="45">
        <f t="shared" si="14"/>
        <v>17.05078125</v>
      </c>
      <c r="O137" s="27"/>
      <c r="P137" s="2">
        <v>136</v>
      </c>
      <c r="Q137" s="5" t="s">
        <v>1898</v>
      </c>
      <c r="R137" s="2">
        <v>862</v>
      </c>
      <c r="S137" s="45">
        <f t="shared" si="15"/>
        <v>16.8359375</v>
      </c>
      <c r="T137" s="27"/>
      <c r="U137" s="2">
        <v>136</v>
      </c>
      <c r="V137" s="5" t="s">
        <v>3855</v>
      </c>
      <c r="W137" s="2">
        <v>823</v>
      </c>
      <c r="X137" s="45">
        <f t="shared" si="16"/>
        <v>18.370535714285715</v>
      </c>
      <c r="Y137" s="27"/>
    </row>
    <row r="138" spans="1:25" x14ac:dyDescent="0.2">
      <c r="A138" s="2">
        <v>137</v>
      </c>
      <c r="B138" s="5" t="s">
        <v>3048</v>
      </c>
      <c r="C138" s="2">
        <v>284</v>
      </c>
      <c r="D138" s="45">
        <f t="shared" si="12"/>
        <v>8.4523809523809526</v>
      </c>
      <c r="E138" s="27"/>
      <c r="F138" s="2">
        <v>137</v>
      </c>
      <c r="G138" s="5" t="s">
        <v>1496</v>
      </c>
      <c r="H138" s="2">
        <v>650</v>
      </c>
      <c r="I138" s="45">
        <f t="shared" si="13"/>
        <v>15.130353817504655</v>
      </c>
      <c r="J138" s="27"/>
      <c r="K138" s="2">
        <v>137</v>
      </c>
      <c r="L138" s="5" t="s">
        <v>1974</v>
      </c>
      <c r="M138" s="2">
        <v>873</v>
      </c>
      <c r="N138" s="45">
        <f t="shared" si="14"/>
        <v>17.05078125</v>
      </c>
      <c r="O138" s="27"/>
      <c r="P138" s="2">
        <v>137</v>
      </c>
      <c r="Q138" s="5" t="s">
        <v>2231</v>
      </c>
      <c r="R138" s="2">
        <v>853</v>
      </c>
      <c r="S138" s="45">
        <f t="shared" si="15"/>
        <v>16.66015625</v>
      </c>
      <c r="T138" s="27"/>
      <c r="U138" s="2">
        <v>137</v>
      </c>
      <c r="V138" s="5" t="s">
        <v>1184</v>
      </c>
      <c r="W138" s="2">
        <v>815</v>
      </c>
      <c r="X138" s="45">
        <f t="shared" si="16"/>
        <v>18.191964285714285</v>
      </c>
      <c r="Y138" s="27"/>
    </row>
    <row r="139" spans="1:25" x14ac:dyDescent="0.2">
      <c r="A139" s="2">
        <v>138</v>
      </c>
      <c r="B139" s="5" t="s">
        <v>3145</v>
      </c>
      <c r="C139" s="2">
        <v>284</v>
      </c>
      <c r="D139" s="45">
        <f t="shared" si="12"/>
        <v>8.4523809523809526</v>
      </c>
      <c r="E139" s="27"/>
      <c r="F139" s="2">
        <v>138</v>
      </c>
      <c r="G139" s="5" t="s">
        <v>538</v>
      </c>
      <c r="H139" s="2">
        <v>646</v>
      </c>
      <c r="I139" s="45">
        <f t="shared" si="13"/>
        <v>15.037243947858473</v>
      </c>
      <c r="J139" s="27"/>
      <c r="K139" s="2">
        <v>138</v>
      </c>
      <c r="L139" s="5" t="s">
        <v>134</v>
      </c>
      <c r="M139" s="2">
        <v>868</v>
      </c>
      <c r="N139" s="45">
        <f t="shared" si="14"/>
        <v>16.953125</v>
      </c>
      <c r="O139" s="27"/>
      <c r="P139" s="2">
        <v>138</v>
      </c>
      <c r="Q139" s="5" t="s">
        <v>1689</v>
      </c>
      <c r="R139" s="2">
        <v>844</v>
      </c>
      <c r="S139" s="45">
        <f t="shared" si="15"/>
        <v>16.484375</v>
      </c>
      <c r="T139" s="27"/>
      <c r="U139" s="2">
        <v>138</v>
      </c>
      <c r="V139" s="5" t="s">
        <v>3976</v>
      </c>
      <c r="W139" s="2">
        <v>773</v>
      </c>
      <c r="X139" s="45">
        <f t="shared" si="16"/>
        <v>17.254464285714285</v>
      </c>
      <c r="Y139" s="27"/>
    </row>
    <row r="140" spans="1:25" x14ac:dyDescent="0.2">
      <c r="A140" s="2">
        <v>139</v>
      </c>
      <c r="B140" s="5" t="s">
        <v>3143</v>
      </c>
      <c r="C140" s="2">
        <v>283</v>
      </c>
      <c r="D140" s="45">
        <f t="shared" si="12"/>
        <v>8.4226190476190474</v>
      </c>
      <c r="E140" s="27"/>
      <c r="F140" s="2">
        <v>139</v>
      </c>
      <c r="G140" s="5" t="s">
        <v>1950</v>
      </c>
      <c r="H140" s="2">
        <v>645</v>
      </c>
      <c r="I140" s="45">
        <f t="shared" si="13"/>
        <v>15.013966480446928</v>
      </c>
      <c r="J140" s="27"/>
      <c r="K140" s="2">
        <v>139</v>
      </c>
      <c r="L140" s="5" t="s">
        <v>1023</v>
      </c>
      <c r="M140" s="2">
        <v>863</v>
      </c>
      <c r="N140" s="45">
        <f t="shared" si="14"/>
        <v>16.85546875</v>
      </c>
      <c r="O140" s="27"/>
      <c r="P140" s="2">
        <v>139</v>
      </c>
      <c r="Q140" s="5" t="s">
        <v>2524</v>
      </c>
      <c r="R140" s="2">
        <v>843</v>
      </c>
      <c r="S140" s="45">
        <f t="shared" si="15"/>
        <v>16.46484375</v>
      </c>
      <c r="T140" s="27"/>
      <c r="U140" s="2">
        <v>139</v>
      </c>
      <c r="V140" s="5" t="s">
        <v>2042</v>
      </c>
      <c r="W140" s="2">
        <v>771</v>
      </c>
      <c r="X140" s="45">
        <f t="shared" si="16"/>
        <v>17.209821428571427</v>
      </c>
      <c r="Y140" s="27"/>
    </row>
    <row r="141" spans="1:25" x14ac:dyDescent="0.2">
      <c r="A141" s="2">
        <v>140</v>
      </c>
      <c r="B141" s="5" t="s">
        <v>2129</v>
      </c>
      <c r="C141" s="2">
        <v>279</v>
      </c>
      <c r="D141" s="45">
        <f t="shared" si="12"/>
        <v>8.3035714285714288</v>
      </c>
      <c r="E141" s="27"/>
      <c r="F141" s="2">
        <v>140</v>
      </c>
      <c r="G141" s="5" t="s">
        <v>1336</v>
      </c>
      <c r="H141" s="2">
        <v>645</v>
      </c>
      <c r="I141" s="45">
        <f t="shared" si="13"/>
        <v>15.013966480446928</v>
      </c>
      <c r="J141" s="27"/>
      <c r="K141" s="2">
        <v>140</v>
      </c>
      <c r="L141" s="5" t="s">
        <v>1121</v>
      </c>
      <c r="M141" s="2">
        <v>846</v>
      </c>
      <c r="N141" s="45">
        <f t="shared" si="14"/>
        <v>16.5234375</v>
      </c>
      <c r="O141" s="27"/>
      <c r="P141" s="2">
        <v>140</v>
      </c>
      <c r="Q141" s="5" t="s">
        <v>1688</v>
      </c>
      <c r="R141" s="2">
        <v>826</v>
      </c>
      <c r="S141" s="45">
        <f t="shared" si="15"/>
        <v>16.1328125</v>
      </c>
      <c r="T141" s="27"/>
      <c r="U141" s="2">
        <v>140</v>
      </c>
      <c r="V141" s="5" t="s">
        <v>1234</v>
      </c>
      <c r="W141" s="2">
        <v>748</v>
      </c>
      <c r="X141" s="45">
        <f t="shared" si="16"/>
        <v>16.696428571428569</v>
      </c>
      <c r="Y141" s="27"/>
    </row>
    <row r="142" spans="1:25" x14ac:dyDescent="0.2">
      <c r="A142" s="2">
        <v>141</v>
      </c>
      <c r="B142" s="5" t="s">
        <v>3282</v>
      </c>
      <c r="C142" s="2">
        <v>278</v>
      </c>
      <c r="D142" s="45">
        <f t="shared" si="12"/>
        <v>8.2738095238095237</v>
      </c>
      <c r="E142" s="27"/>
      <c r="F142" s="2">
        <v>141</v>
      </c>
      <c r="G142" s="5" t="s">
        <v>2679</v>
      </c>
      <c r="H142" s="2">
        <v>644</v>
      </c>
      <c r="I142" s="45">
        <f t="shared" si="13"/>
        <v>14.990689013035382</v>
      </c>
      <c r="J142" s="27"/>
      <c r="K142" s="2">
        <v>141</v>
      </c>
      <c r="L142" s="5" t="s">
        <v>142</v>
      </c>
      <c r="M142" s="2">
        <v>841</v>
      </c>
      <c r="N142" s="45">
        <f t="shared" si="14"/>
        <v>16.42578125</v>
      </c>
      <c r="O142" s="27"/>
      <c r="P142" s="2">
        <v>141</v>
      </c>
      <c r="Q142" s="5" t="s">
        <v>2639</v>
      </c>
      <c r="R142" s="2">
        <v>819</v>
      </c>
      <c r="S142" s="45">
        <f t="shared" si="15"/>
        <v>15.996093750000002</v>
      </c>
      <c r="T142" s="27"/>
      <c r="U142" s="30">
        <v>141</v>
      </c>
      <c r="V142" s="5" t="s">
        <v>2260</v>
      </c>
      <c r="W142" s="30">
        <v>732</v>
      </c>
      <c r="X142" s="45">
        <f t="shared" si="16"/>
        <v>16.339285714285715</v>
      </c>
      <c r="Y142" s="27"/>
    </row>
    <row r="143" spans="1:25" x14ac:dyDescent="0.2">
      <c r="A143" s="2">
        <v>142</v>
      </c>
      <c r="B143" s="5" t="s">
        <v>3230</v>
      </c>
      <c r="C143" s="2">
        <v>264</v>
      </c>
      <c r="D143" s="45">
        <f t="shared" si="12"/>
        <v>7.8571428571428568</v>
      </c>
      <c r="E143" s="27"/>
      <c r="F143" s="2">
        <v>142</v>
      </c>
      <c r="G143" s="5" t="s">
        <v>1649</v>
      </c>
      <c r="H143" s="2">
        <v>643</v>
      </c>
      <c r="I143" s="45">
        <f t="shared" si="13"/>
        <v>14.967411545623834</v>
      </c>
      <c r="J143" s="27"/>
      <c r="K143" s="2">
        <v>142</v>
      </c>
      <c r="L143" s="5" t="s">
        <v>144</v>
      </c>
      <c r="M143" s="2">
        <v>835</v>
      </c>
      <c r="N143" s="45">
        <f t="shared" si="14"/>
        <v>16.30859375</v>
      </c>
      <c r="O143" s="27"/>
      <c r="P143" s="2">
        <v>142</v>
      </c>
      <c r="Q143" s="5" t="s">
        <v>1725</v>
      </c>
      <c r="R143" s="2">
        <v>813</v>
      </c>
      <c r="S143" s="45">
        <f t="shared" si="15"/>
        <v>15.87890625</v>
      </c>
      <c r="T143" s="27"/>
      <c r="U143" s="2">
        <v>142</v>
      </c>
      <c r="V143" s="5" t="s">
        <v>2970</v>
      </c>
      <c r="W143" s="2">
        <v>715</v>
      </c>
      <c r="X143" s="45">
        <f t="shared" si="16"/>
        <v>15.959821428571427</v>
      </c>
      <c r="Y143" s="27"/>
    </row>
    <row r="144" spans="1:25" x14ac:dyDescent="0.2">
      <c r="A144" s="2">
        <v>143</v>
      </c>
      <c r="B144" s="5" t="s">
        <v>3036</v>
      </c>
      <c r="C144" s="2">
        <v>264</v>
      </c>
      <c r="D144" s="45">
        <f t="shared" si="12"/>
        <v>7.8571428571428568</v>
      </c>
      <c r="E144" s="27"/>
      <c r="F144" s="2">
        <v>143</v>
      </c>
      <c r="G144" s="5" t="s">
        <v>2694</v>
      </c>
      <c r="H144" s="2">
        <v>640</v>
      </c>
      <c r="I144" s="45">
        <f t="shared" si="13"/>
        <v>14.8975791433892</v>
      </c>
      <c r="J144" s="27"/>
      <c r="K144" s="2">
        <v>143</v>
      </c>
      <c r="L144" s="5" t="s">
        <v>2528</v>
      </c>
      <c r="M144" s="2">
        <v>828</v>
      </c>
      <c r="N144" s="45">
        <f t="shared" si="14"/>
        <v>16.171875</v>
      </c>
      <c r="O144" s="27"/>
      <c r="P144" s="2">
        <v>143</v>
      </c>
      <c r="Q144" s="5" t="s">
        <v>2553</v>
      </c>
      <c r="R144" s="2">
        <v>806</v>
      </c>
      <c r="S144" s="45">
        <f t="shared" si="15"/>
        <v>15.742187499999998</v>
      </c>
      <c r="T144" s="27"/>
      <c r="U144" s="2">
        <v>143</v>
      </c>
      <c r="V144" s="5" t="s">
        <v>2189</v>
      </c>
      <c r="W144" s="2">
        <v>713</v>
      </c>
      <c r="X144" s="45">
        <f t="shared" si="16"/>
        <v>15.915178571428571</v>
      </c>
      <c r="Y144" s="27"/>
    </row>
    <row r="145" spans="1:25" x14ac:dyDescent="0.2">
      <c r="A145" s="2">
        <v>144</v>
      </c>
      <c r="B145" s="5" t="s">
        <v>2914</v>
      </c>
      <c r="C145" s="2">
        <v>262</v>
      </c>
      <c r="D145" s="45">
        <f t="shared" si="12"/>
        <v>7.7976190476190474</v>
      </c>
      <c r="E145" s="27"/>
      <c r="F145" s="2">
        <v>144</v>
      </c>
      <c r="G145" s="5" t="s">
        <v>860</v>
      </c>
      <c r="H145" s="2">
        <v>638</v>
      </c>
      <c r="I145" s="45">
        <f t="shared" si="13"/>
        <v>14.851024208566107</v>
      </c>
      <c r="J145" s="27"/>
      <c r="K145" s="2">
        <v>144</v>
      </c>
      <c r="L145" s="5" t="s">
        <v>254</v>
      </c>
      <c r="M145" s="2">
        <v>815</v>
      </c>
      <c r="N145" s="45">
        <f t="shared" si="14"/>
        <v>15.91796875</v>
      </c>
      <c r="O145" s="27"/>
      <c r="P145" s="2">
        <v>144</v>
      </c>
      <c r="Q145" s="5" t="s">
        <v>2669</v>
      </c>
      <c r="R145" s="2">
        <v>805</v>
      </c>
      <c r="S145" s="45">
        <f t="shared" si="15"/>
        <v>15.72265625</v>
      </c>
      <c r="T145" s="27"/>
      <c r="U145" s="2">
        <v>144</v>
      </c>
      <c r="V145" s="5" t="s">
        <v>1207</v>
      </c>
      <c r="W145" s="2">
        <v>710</v>
      </c>
      <c r="X145" s="45">
        <f t="shared" si="16"/>
        <v>15.848214285714285</v>
      </c>
      <c r="Y145" s="27"/>
    </row>
    <row r="146" spans="1:25" x14ac:dyDescent="0.2">
      <c r="A146" s="2">
        <v>145</v>
      </c>
      <c r="B146" s="5" t="s">
        <v>1318</v>
      </c>
      <c r="C146" s="2">
        <v>259</v>
      </c>
      <c r="D146" s="45">
        <f t="shared" si="12"/>
        <v>7.708333333333333</v>
      </c>
      <c r="E146" s="27"/>
      <c r="F146" s="2">
        <v>145</v>
      </c>
      <c r="G146" s="5" t="s">
        <v>1635</v>
      </c>
      <c r="H146" s="2">
        <v>631</v>
      </c>
      <c r="I146" s="45">
        <f t="shared" si="13"/>
        <v>14.688081936685288</v>
      </c>
      <c r="J146" s="27"/>
      <c r="K146" s="2">
        <v>145</v>
      </c>
      <c r="L146" s="5" t="s">
        <v>432</v>
      </c>
      <c r="M146" s="2">
        <v>814</v>
      </c>
      <c r="N146" s="45">
        <f t="shared" si="14"/>
        <v>15.898437500000002</v>
      </c>
      <c r="O146" s="27"/>
      <c r="P146" s="2">
        <v>145</v>
      </c>
      <c r="Q146" s="5" t="s">
        <v>1527</v>
      </c>
      <c r="R146" s="2">
        <v>795</v>
      </c>
      <c r="S146" s="45">
        <f t="shared" si="15"/>
        <v>15.52734375</v>
      </c>
      <c r="T146" s="27"/>
      <c r="U146" s="2">
        <v>145</v>
      </c>
      <c r="V146" s="5" t="s">
        <v>1616</v>
      </c>
      <c r="W146" s="2">
        <v>691</v>
      </c>
      <c r="X146" s="45">
        <f t="shared" si="16"/>
        <v>15.424107142857144</v>
      </c>
      <c r="Y146" s="27"/>
    </row>
    <row r="147" spans="1:25" x14ac:dyDescent="0.2">
      <c r="A147" s="2">
        <v>146</v>
      </c>
      <c r="B147" s="5" t="s">
        <v>3044</v>
      </c>
      <c r="C147" s="2">
        <v>259</v>
      </c>
      <c r="D147" s="45">
        <f t="shared" si="12"/>
        <v>7.708333333333333</v>
      </c>
      <c r="E147" s="27"/>
      <c r="F147" s="2">
        <v>146</v>
      </c>
      <c r="G147" s="5" t="s">
        <v>825</v>
      </c>
      <c r="H147" s="2">
        <v>629</v>
      </c>
      <c r="I147" s="45">
        <f t="shared" si="13"/>
        <v>14.641527001862197</v>
      </c>
      <c r="J147" s="27"/>
      <c r="K147" s="2">
        <v>146</v>
      </c>
      <c r="L147" s="5" t="s">
        <v>1539</v>
      </c>
      <c r="M147" s="2">
        <v>807</v>
      </c>
      <c r="N147" s="45">
        <f t="shared" si="14"/>
        <v>15.76171875</v>
      </c>
      <c r="O147" s="27"/>
      <c r="P147" s="2">
        <v>146</v>
      </c>
      <c r="Q147" s="5" t="s">
        <v>635</v>
      </c>
      <c r="R147" s="2">
        <v>791</v>
      </c>
      <c r="S147" s="45">
        <f t="shared" si="15"/>
        <v>15.449218749999998</v>
      </c>
      <c r="T147" s="27"/>
      <c r="U147" s="2">
        <v>146</v>
      </c>
      <c r="V147" s="5" t="s">
        <v>1720</v>
      </c>
      <c r="W147" s="2">
        <v>687</v>
      </c>
      <c r="X147" s="45">
        <f t="shared" si="16"/>
        <v>15.334821428571429</v>
      </c>
      <c r="Y147" s="27"/>
    </row>
    <row r="148" spans="1:25" x14ac:dyDescent="0.2">
      <c r="A148" s="2">
        <v>147</v>
      </c>
      <c r="B148" s="5" t="s">
        <v>2838</v>
      </c>
      <c r="C148" s="2">
        <v>256</v>
      </c>
      <c r="D148" s="45">
        <f t="shared" si="12"/>
        <v>7.6190476190476186</v>
      </c>
      <c r="E148" s="27"/>
      <c r="F148" s="2">
        <v>147</v>
      </c>
      <c r="G148" s="5" t="s">
        <v>876</v>
      </c>
      <c r="H148" s="2">
        <v>628</v>
      </c>
      <c r="I148" s="45">
        <f t="shared" si="13"/>
        <v>14.618249534450653</v>
      </c>
      <c r="J148" s="27"/>
      <c r="K148" s="2">
        <v>147</v>
      </c>
      <c r="L148" s="5" t="s">
        <v>1442</v>
      </c>
      <c r="M148" s="2">
        <v>807</v>
      </c>
      <c r="N148" s="45">
        <f t="shared" si="14"/>
        <v>15.76171875</v>
      </c>
      <c r="O148" s="27"/>
      <c r="P148" s="2">
        <v>147</v>
      </c>
      <c r="Q148" s="5" t="s">
        <v>2056</v>
      </c>
      <c r="R148" s="2">
        <v>791</v>
      </c>
      <c r="S148" s="45">
        <f t="shared" si="15"/>
        <v>15.449218749999998</v>
      </c>
      <c r="T148" s="27"/>
      <c r="U148" s="2">
        <v>147</v>
      </c>
      <c r="V148" s="5" t="s">
        <v>2966</v>
      </c>
      <c r="W148" s="2">
        <v>679</v>
      </c>
      <c r="X148" s="45">
        <f t="shared" si="16"/>
        <v>15.156249999999998</v>
      </c>
      <c r="Y148" s="27"/>
    </row>
    <row r="149" spans="1:25" x14ac:dyDescent="0.2">
      <c r="A149" s="2">
        <v>148</v>
      </c>
      <c r="B149" s="5" t="s">
        <v>2915</v>
      </c>
      <c r="C149" s="2">
        <v>254</v>
      </c>
      <c r="D149" s="45">
        <f t="shared" si="12"/>
        <v>7.5595238095238093</v>
      </c>
      <c r="E149" s="27"/>
      <c r="F149" s="2">
        <v>148</v>
      </c>
      <c r="G149" s="5" t="s">
        <v>1473</v>
      </c>
      <c r="H149" s="2">
        <v>627</v>
      </c>
      <c r="I149" s="45">
        <f t="shared" si="13"/>
        <v>14.594972067039105</v>
      </c>
      <c r="J149" s="27"/>
      <c r="K149" s="2">
        <v>148</v>
      </c>
      <c r="L149" s="5" t="s">
        <v>2029</v>
      </c>
      <c r="M149" s="2">
        <v>777</v>
      </c>
      <c r="N149" s="45">
        <f t="shared" si="14"/>
        <v>15.17578125</v>
      </c>
      <c r="O149" s="27"/>
      <c r="P149" s="2">
        <v>148</v>
      </c>
      <c r="Q149" s="5" t="s">
        <v>515</v>
      </c>
      <c r="R149" s="2">
        <v>780</v>
      </c>
      <c r="S149" s="45">
        <f t="shared" si="15"/>
        <v>15.234375</v>
      </c>
      <c r="T149" s="27"/>
      <c r="U149" s="2">
        <v>148</v>
      </c>
      <c r="V149" s="5" t="s">
        <v>2634</v>
      </c>
      <c r="W149" s="2">
        <v>675</v>
      </c>
      <c r="X149" s="45">
        <f t="shared" si="16"/>
        <v>15.066964285714285</v>
      </c>
      <c r="Y149" s="27"/>
    </row>
    <row r="150" spans="1:25" x14ac:dyDescent="0.2">
      <c r="A150" s="2">
        <v>149</v>
      </c>
      <c r="B150" s="5" t="s">
        <v>3168</v>
      </c>
      <c r="C150" s="2">
        <v>254</v>
      </c>
      <c r="D150" s="45">
        <f t="shared" si="12"/>
        <v>7.5595238095238093</v>
      </c>
      <c r="E150" s="27"/>
      <c r="F150" s="2">
        <v>149</v>
      </c>
      <c r="G150" s="5" t="s">
        <v>654</v>
      </c>
      <c r="H150" s="2">
        <v>619</v>
      </c>
      <c r="I150" s="45">
        <f t="shared" si="13"/>
        <v>14.40875232774674</v>
      </c>
      <c r="J150" s="27"/>
      <c r="K150" s="2">
        <v>149</v>
      </c>
      <c r="L150" s="5" t="s">
        <v>1888</v>
      </c>
      <c r="M150" s="2">
        <v>777</v>
      </c>
      <c r="N150" s="45">
        <f t="shared" si="14"/>
        <v>15.17578125</v>
      </c>
      <c r="O150" s="27"/>
      <c r="P150" s="2">
        <v>149</v>
      </c>
      <c r="Q150" s="5" t="s">
        <v>2282</v>
      </c>
      <c r="R150" s="2">
        <v>776</v>
      </c>
      <c r="S150" s="45">
        <f t="shared" si="15"/>
        <v>15.156249999999998</v>
      </c>
      <c r="T150" s="27"/>
      <c r="U150" s="2">
        <v>149</v>
      </c>
      <c r="V150" s="5" t="s">
        <v>1214</v>
      </c>
      <c r="W150" s="2">
        <v>671</v>
      </c>
      <c r="X150" s="45">
        <f t="shared" si="16"/>
        <v>14.977678571428571</v>
      </c>
      <c r="Y150" s="27"/>
    </row>
    <row r="151" spans="1:25" x14ac:dyDescent="0.2">
      <c r="A151" s="2">
        <v>150</v>
      </c>
      <c r="B151" s="5" t="s">
        <v>2784</v>
      </c>
      <c r="C151" s="2">
        <v>253</v>
      </c>
      <c r="D151" s="45">
        <f t="shared" si="12"/>
        <v>7.5297619047619042</v>
      </c>
      <c r="E151" s="27"/>
      <c r="F151" s="2">
        <v>150</v>
      </c>
      <c r="G151" s="5" t="s">
        <v>1724</v>
      </c>
      <c r="H151" s="2">
        <v>617</v>
      </c>
      <c r="I151" s="45">
        <f t="shared" si="13"/>
        <v>14.362197392923651</v>
      </c>
      <c r="J151" s="27"/>
      <c r="K151" s="2">
        <v>150</v>
      </c>
      <c r="L151" s="5" t="s">
        <v>2680</v>
      </c>
      <c r="M151" s="2">
        <v>752</v>
      </c>
      <c r="N151" s="45">
        <f t="shared" si="14"/>
        <v>14.6875</v>
      </c>
      <c r="O151" s="27"/>
      <c r="P151" s="2">
        <v>150</v>
      </c>
      <c r="Q151" s="5" t="s">
        <v>527</v>
      </c>
      <c r="R151" s="2">
        <v>774</v>
      </c>
      <c r="S151" s="45">
        <f t="shared" si="15"/>
        <v>15.117187500000002</v>
      </c>
      <c r="T151" s="27"/>
      <c r="U151" s="2">
        <v>150</v>
      </c>
      <c r="V151" s="5" t="s">
        <v>2264</v>
      </c>
      <c r="W151" s="2">
        <v>669</v>
      </c>
      <c r="X151" s="45">
        <f t="shared" si="16"/>
        <v>14.933035714285714</v>
      </c>
      <c r="Y151" s="27"/>
    </row>
    <row r="152" spans="1:25" x14ac:dyDescent="0.2">
      <c r="A152" s="2">
        <v>151</v>
      </c>
      <c r="B152" s="5" t="s">
        <v>3301</v>
      </c>
      <c r="C152" s="2">
        <v>252</v>
      </c>
      <c r="D152" s="45">
        <f t="shared" si="12"/>
        <v>7.5</v>
      </c>
      <c r="E152" s="27"/>
      <c r="F152" s="2">
        <v>151</v>
      </c>
      <c r="G152" s="5" t="s">
        <v>2595</v>
      </c>
      <c r="H152" s="2">
        <v>613</v>
      </c>
      <c r="I152" s="45">
        <f t="shared" si="13"/>
        <v>14.269087523277468</v>
      </c>
      <c r="J152" s="27"/>
      <c r="K152" s="2">
        <v>151</v>
      </c>
      <c r="L152" s="5" t="s">
        <v>212</v>
      </c>
      <c r="M152" s="2">
        <v>752</v>
      </c>
      <c r="N152" s="45">
        <f t="shared" si="14"/>
        <v>14.6875</v>
      </c>
      <c r="O152" s="27"/>
      <c r="P152" s="2">
        <v>151</v>
      </c>
      <c r="Q152" s="5" t="s">
        <v>1194</v>
      </c>
      <c r="R152" s="2">
        <v>764</v>
      </c>
      <c r="S152" s="45">
        <f t="shared" si="15"/>
        <v>14.921875000000002</v>
      </c>
      <c r="T152" s="27"/>
      <c r="U152" s="30">
        <v>151</v>
      </c>
      <c r="V152" s="5" t="s">
        <v>3820</v>
      </c>
      <c r="W152" s="30">
        <v>662</v>
      </c>
      <c r="X152" s="45">
        <f t="shared" si="16"/>
        <v>14.776785714285715</v>
      </c>
      <c r="Y152" s="27"/>
    </row>
    <row r="153" spans="1:25" x14ac:dyDescent="0.2">
      <c r="A153" s="2">
        <v>152</v>
      </c>
      <c r="B153" s="5" t="s">
        <v>2697</v>
      </c>
      <c r="C153" s="2">
        <v>250</v>
      </c>
      <c r="D153" s="45">
        <f t="shared" si="12"/>
        <v>7.4404761904761898</v>
      </c>
      <c r="E153" s="27"/>
      <c r="F153" s="2">
        <v>152</v>
      </c>
      <c r="G153" s="5" t="s">
        <v>27</v>
      </c>
      <c r="H153" s="2">
        <v>579</v>
      </c>
      <c r="I153" s="45">
        <f t="shared" si="13"/>
        <v>13.477653631284916</v>
      </c>
      <c r="J153" s="27"/>
      <c r="K153" s="2">
        <v>152</v>
      </c>
      <c r="L153" s="5" t="s">
        <v>1844</v>
      </c>
      <c r="M153" s="2">
        <v>747</v>
      </c>
      <c r="N153" s="45">
        <f t="shared" si="14"/>
        <v>14.58984375</v>
      </c>
      <c r="O153" s="27"/>
      <c r="P153" s="2">
        <v>152</v>
      </c>
      <c r="Q153" s="5" t="s">
        <v>1618</v>
      </c>
      <c r="R153" s="2">
        <v>758</v>
      </c>
      <c r="S153" s="45">
        <f t="shared" si="15"/>
        <v>14.8046875</v>
      </c>
      <c r="T153" s="27"/>
      <c r="U153" s="2">
        <v>152</v>
      </c>
      <c r="V153" s="5" t="s">
        <v>3314</v>
      </c>
      <c r="W153" s="2">
        <v>658</v>
      </c>
      <c r="X153" s="45">
        <f t="shared" si="16"/>
        <v>14.6875</v>
      </c>
      <c r="Y153" s="27"/>
    </row>
    <row r="154" spans="1:25" x14ac:dyDescent="0.2">
      <c r="A154" s="2">
        <v>153</v>
      </c>
      <c r="B154" s="5" t="s">
        <v>2571</v>
      </c>
      <c r="C154" s="2">
        <v>249</v>
      </c>
      <c r="D154" s="45">
        <f t="shared" si="12"/>
        <v>7.4107142857142856</v>
      </c>
      <c r="E154" s="27"/>
      <c r="F154" s="2">
        <v>153</v>
      </c>
      <c r="G154" s="5" t="s">
        <v>1778</v>
      </c>
      <c r="H154" s="2">
        <v>568</v>
      </c>
      <c r="I154" s="45">
        <f t="shared" si="13"/>
        <v>13.221601489757914</v>
      </c>
      <c r="J154" s="27"/>
      <c r="K154" s="2">
        <v>153</v>
      </c>
      <c r="L154" s="5" t="s">
        <v>1729</v>
      </c>
      <c r="M154" s="2">
        <v>746</v>
      </c>
      <c r="N154" s="45">
        <f t="shared" si="14"/>
        <v>14.570312499999998</v>
      </c>
      <c r="O154" s="27"/>
      <c r="P154" s="2">
        <v>153</v>
      </c>
      <c r="Q154" s="5" t="s">
        <v>1983</v>
      </c>
      <c r="R154" s="2">
        <v>757</v>
      </c>
      <c r="S154" s="45">
        <f t="shared" si="15"/>
        <v>14.78515625</v>
      </c>
      <c r="T154" s="27"/>
      <c r="U154" s="2">
        <v>153</v>
      </c>
      <c r="V154" s="5" t="s">
        <v>1511</v>
      </c>
      <c r="W154" s="2">
        <v>654</v>
      </c>
      <c r="X154" s="45">
        <f t="shared" si="16"/>
        <v>14.598214285714286</v>
      </c>
      <c r="Y154" s="27"/>
    </row>
    <row r="155" spans="1:25" x14ac:dyDescent="0.2">
      <c r="A155" s="2">
        <v>154</v>
      </c>
      <c r="B155" s="5" t="s">
        <v>2941</v>
      </c>
      <c r="C155" s="2">
        <v>248</v>
      </c>
      <c r="D155" s="45">
        <f t="shared" si="12"/>
        <v>7.3809523809523805</v>
      </c>
      <c r="E155" s="27"/>
      <c r="F155" s="2">
        <v>154</v>
      </c>
      <c r="G155" s="5" t="s">
        <v>2697</v>
      </c>
      <c r="H155" s="2">
        <v>567</v>
      </c>
      <c r="I155" s="45">
        <f t="shared" si="13"/>
        <v>13.19832402234637</v>
      </c>
      <c r="J155" s="27"/>
      <c r="K155" s="2">
        <v>154</v>
      </c>
      <c r="L155" s="5" t="s">
        <v>512</v>
      </c>
      <c r="M155" s="2">
        <v>746</v>
      </c>
      <c r="N155" s="45">
        <f t="shared" si="14"/>
        <v>14.570312499999998</v>
      </c>
      <c r="O155" s="27"/>
      <c r="P155" s="2">
        <v>154</v>
      </c>
      <c r="Q155" s="5" t="s">
        <v>537</v>
      </c>
      <c r="R155" s="2">
        <v>748</v>
      </c>
      <c r="S155" s="45">
        <f t="shared" si="15"/>
        <v>14.609375</v>
      </c>
      <c r="T155" s="27"/>
      <c r="U155" s="2">
        <v>154</v>
      </c>
      <c r="V155" s="5" t="s">
        <v>1233</v>
      </c>
      <c r="W155" s="2">
        <v>650</v>
      </c>
      <c r="X155" s="45">
        <f t="shared" si="16"/>
        <v>14.508928571428573</v>
      </c>
      <c r="Y155" s="27"/>
    </row>
    <row r="156" spans="1:25" x14ac:dyDescent="0.2">
      <c r="A156" s="2">
        <v>155</v>
      </c>
      <c r="B156" s="5" t="s">
        <v>3283</v>
      </c>
      <c r="C156" s="2">
        <v>247</v>
      </c>
      <c r="D156" s="45">
        <f t="shared" si="12"/>
        <v>7.3511904761904763</v>
      </c>
      <c r="E156" s="27"/>
      <c r="F156" s="2">
        <v>155</v>
      </c>
      <c r="G156" s="5" t="s">
        <v>2744</v>
      </c>
      <c r="H156" s="2">
        <v>564</v>
      </c>
      <c r="I156" s="45">
        <f t="shared" si="13"/>
        <v>13.128491620111731</v>
      </c>
      <c r="J156" s="27"/>
      <c r="K156" s="2">
        <v>155</v>
      </c>
      <c r="L156" s="5" t="s">
        <v>1431</v>
      </c>
      <c r="M156" s="2">
        <v>741</v>
      </c>
      <c r="N156" s="45">
        <f t="shared" si="14"/>
        <v>14.472656249999998</v>
      </c>
      <c r="O156" s="27"/>
      <c r="P156" s="2">
        <v>155</v>
      </c>
      <c r="Q156" s="5" t="s">
        <v>1235</v>
      </c>
      <c r="R156" s="2">
        <v>745</v>
      </c>
      <c r="S156" s="45">
        <f t="shared" si="15"/>
        <v>14.55078125</v>
      </c>
      <c r="T156" s="27"/>
      <c r="U156" s="2">
        <v>155</v>
      </c>
      <c r="V156" s="5" t="s">
        <v>601</v>
      </c>
      <c r="W156" s="2">
        <v>646</v>
      </c>
      <c r="X156" s="45">
        <f t="shared" si="16"/>
        <v>14.419642857142856</v>
      </c>
      <c r="Y156" s="27"/>
    </row>
    <row r="157" spans="1:25" x14ac:dyDescent="0.2">
      <c r="A157" s="2">
        <v>156</v>
      </c>
      <c r="B157" s="5" t="s">
        <v>3270</v>
      </c>
      <c r="C157" s="2">
        <v>246</v>
      </c>
      <c r="D157" s="45">
        <f t="shared" si="12"/>
        <v>7.3214285714285712</v>
      </c>
      <c r="E157" s="27"/>
      <c r="F157" s="2">
        <v>156</v>
      </c>
      <c r="G157" s="5" t="s">
        <v>2155</v>
      </c>
      <c r="H157" s="2">
        <v>562</v>
      </c>
      <c r="I157" s="45">
        <f t="shared" si="13"/>
        <v>13.081936685288639</v>
      </c>
      <c r="J157" s="27"/>
      <c r="K157" s="2">
        <v>156</v>
      </c>
      <c r="L157" s="5" t="s">
        <v>422</v>
      </c>
      <c r="M157" s="2">
        <v>734</v>
      </c>
      <c r="N157" s="45">
        <f t="shared" si="14"/>
        <v>14.335937500000002</v>
      </c>
      <c r="O157" s="27"/>
      <c r="P157" s="2">
        <v>156</v>
      </c>
      <c r="Q157" s="5" t="s">
        <v>2190</v>
      </c>
      <c r="R157" s="2">
        <v>735</v>
      </c>
      <c r="S157" s="45">
        <f t="shared" si="15"/>
        <v>14.35546875</v>
      </c>
      <c r="T157" s="27"/>
      <c r="U157" s="2">
        <v>156</v>
      </c>
      <c r="V157" s="5" t="s">
        <v>1730</v>
      </c>
      <c r="W157" s="2">
        <v>645</v>
      </c>
      <c r="X157" s="45">
        <f t="shared" si="16"/>
        <v>14.397321428571427</v>
      </c>
      <c r="Y157" s="27"/>
    </row>
    <row r="158" spans="1:25" x14ac:dyDescent="0.2">
      <c r="A158" s="2">
        <v>157</v>
      </c>
      <c r="B158" s="5" t="s">
        <v>3186</v>
      </c>
      <c r="C158" s="2">
        <v>241</v>
      </c>
      <c r="D158" s="45">
        <f t="shared" si="12"/>
        <v>7.1726190476190474</v>
      </c>
      <c r="E158" s="27"/>
      <c r="F158" s="2">
        <v>157</v>
      </c>
      <c r="G158" s="5" t="s">
        <v>2712</v>
      </c>
      <c r="H158" s="2">
        <v>556</v>
      </c>
      <c r="I158" s="45">
        <f t="shared" si="13"/>
        <v>12.942271880819368</v>
      </c>
      <c r="J158" s="27"/>
      <c r="K158" s="2">
        <v>157</v>
      </c>
      <c r="L158" s="5" t="s">
        <v>457</v>
      </c>
      <c r="M158" s="2">
        <v>734</v>
      </c>
      <c r="N158" s="45">
        <f t="shared" si="14"/>
        <v>14.335937500000002</v>
      </c>
      <c r="O158" s="27"/>
      <c r="P158" s="2">
        <v>157</v>
      </c>
      <c r="Q158" s="5" t="s">
        <v>59</v>
      </c>
      <c r="R158" s="2">
        <v>726</v>
      </c>
      <c r="S158" s="45">
        <f t="shared" si="15"/>
        <v>14.179687499999998</v>
      </c>
      <c r="T158" s="27"/>
      <c r="U158" s="2">
        <v>157</v>
      </c>
      <c r="V158" s="5" t="s">
        <v>1238</v>
      </c>
      <c r="W158" s="2">
        <v>630</v>
      </c>
      <c r="X158" s="45">
        <f t="shared" si="16"/>
        <v>14.0625</v>
      </c>
      <c r="Y158" s="27"/>
    </row>
    <row r="159" spans="1:25" x14ac:dyDescent="0.2">
      <c r="A159" s="2">
        <v>158</v>
      </c>
      <c r="B159" s="5" t="s">
        <v>2959</v>
      </c>
      <c r="C159" s="2">
        <v>238</v>
      </c>
      <c r="D159" s="45">
        <f t="shared" si="12"/>
        <v>7.083333333333333</v>
      </c>
      <c r="E159" s="27"/>
      <c r="F159" s="2">
        <v>158</v>
      </c>
      <c r="G159" s="5" t="s">
        <v>2581</v>
      </c>
      <c r="H159" s="2">
        <v>555</v>
      </c>
      <c r="I159" s="45">
        <f t="shared" si="13"/>
        <v>12.918994413407821</v>
      </c>
      <c r="J159" s="27"/>
      <c r="K159" s="2">
        <v>158</v>
      </c>
      <c r="L159" s="5" t="s">
        <v>518</v>
      </c>
      <c r="M159" s="2">
        <v>728</v>
      </c>
      <c r="N159" s="45">
        <f t="shared" si="14"/>
        <v>14.21875</v>
      </c>
      <c r="O159" s="27"/>
      <c r="P159" s="2">
        <v>158</v>
      </c>
      <c r="Q159" s="5" t="s">
        <v>496</v>
      </c>
      <c r="R159" s="2">
        <v>726</v>
      </c>
      <c r="S159" s="45">
        <f t="shared" si="15"/>
        <v>14.179687499999998</v>
      </c>
      <c r="T159" s="27"/>
      <c r="U159" s="2">
        <v>158</v>
      </c>
      <c r="V159" s="5" t="s">
        <v>3784</v>
      </c>
      <c r="W159" s="2">
        <v>617</v>
      </c>
      <c r="X159" s="45">
        <f t="shared" si="16"/>
        <v>13.772321428571429</v>
      </c>
      <c r="Y159" s="27"/>
    </row>
    <row r="160" spans="1:25" x14ac:dyDescent="0.2">
      <c r="A160" s="2">
        <v>159</v>
      </c>
      <c r="B160" s="5" t="s">
        <v>141</v>
      </c>
      <c r="C160" s="2">
        <v>235</v>
      </c>
      <c r="D160" s="45">
        <f t="shared" si="12"/>
        <v>6.9940476190476186</v>
      </c>
      <c r="E160" s="27"/>
      <c r="F160" s="2">
        <v>159</v>
      </c>
      <c r="G160" s="5" t="s">
        <v>1475</v>
      </c>
      <c r="H160" s="2">
        <v>551</v>
      </c>
      <c r="I160" s="45">
        <f t="shared" si="13"/>
        <v>12.82588454376164</v>
      </c>
      <c r="J160" s="27"/>
      <c r="K160" s="2">
        <v>159</v>
      </c>
      <c r="L160" s="5" t="s">
        <v>1951</v>
      </c>
      <c r="M160" s="2">
        <v>725</v>
      </c>
      <c r="N160" s="45">
        <f t="shared" si="14"/>
        <v>14.16015625</v>
      </c>
      <c r="O160" s="27"/>
      <c r="P160" s="2">
        <v>159</v>
      </c>
      <c r="Q160" s="5" t="s">
        <v>2547</v>
      </c>
      <c r="R160" s="2">
        <v>719</v>
      </c>
      <c r="S160" s="45">
        <f t="shared" si="15"/>
        <v>14.042968750000002</v>
      </c>
      <c r="T160" s="27"/>
      <c r="U160" s="2">
        <v>159</v>
      </c>
      <c r="V160" s="5" t="s">
        <v>3317</v>
      </c>
      <c r="W160" s="2">
        <v>610</v>
      </c>
      <c r="X160" s="45">
        <f t="shared" si="16"/>
        <v>13.616071428571427</v>
      </c>
      <c r="Y160" s="27"/>
    </row>
    <row r="161" spans="1:25" x14ac:dyDescent="0.2">
      <c r="A161" s="2">
        <v>160</v>
      </c>
      <c r="B161" s="5" t="s">
        <v>3053</v>
      </c>
      <c r="C161" s="2">
        <v>234</v>
      </c>
      <c r="D161" s="45">
        <f t="shared" si="12"/>
        <v>6.9642857142857144</v>
      </c>
      <c r="E161" s="27"/>
      <c r="F161" s="2">
        <v>160</v>
      </c>
      <c r="G161" s="5" t="s">
        <v>660</v>
      </c>
      <c r="H161" s="2">
        <v>548</v>
      </c>
      <c r="I161" s="45">
        <f t="shared" si="13"/>
        <v>12.756052141527002</v>
      </c>
      <c r="J161" s="27"/>
      <c r="K161" s="2">
        <v>160</v>
      </c>
      <c r="L161" s="5" t="s">
        <v>534</v>
      </c>
      <c r="M161" s="2">
        <v>724</v>
      </c>
      <c r="N161" s="45">
        <f t="shared" si="14"/>
        <v>14.140625000000002</v>
      </c>
      <c r="O161" s="27"/>
      <c r="P161" s="2">
        <v>160</v>
      </c>
      <c r="Q161" s="5" t="s">
        <v>2549</v>
      </c>
      <c r="R161" s="2">
        <v>717</v>
      </c>
      <c r="S161" s="45">
        <f t="shared" si="15"/>
        <v>14.00390625</v>
      </c>
      <c r="T161" s="27"/>
      <c r="U161" s="2">
        <v>160</v>
      </c>
      <c r="V161" s="5" t="s">
        <v>3765</v>
      </c>
      <c r="W161" s="2">
        <v>603</v>
      </c>
      <c r="X161" s="45">
        <f t="shared" si="16"/>
        <v>13.459821428571427</v>
      </c>
      <c r="Y161" s="27"/>
    </row>
    <row r="162" spans="1:25" x14ac:dyDescent="0.2">
      <c r="A162" s="2">
        <v>161</v>
      </c>
      <c r="B162" s="5" t="s">
        <v>1603</v>
      </c>
      <c r="C162" s="2">
        <v>228</v>
      </c>
      <c r="D162" s="45">
        <f t="shared" si="12"/>
        <v>6.7857142857142856</v>
      </c>
      <c r="E162" s="27"/>
      <c r="F162" s="2">
        <v>161</v>
      </c>
      <c r="G162" s="5" t="s">
        <v>2014</v>
      </c>
      <c r="H162" s="2">
        <v>543</v>
      </c>
      <c r="I162" s="45">
        <f t="shared" si="13"/>
        <v>12.639664804469275</v>
      </c>
      <c r="J162" s="27"/>
      <c r="K162" s="2">
        <v>161</v>
      </c>
      <c r="L162" s="5" t="s">
        <v>2715</v>
      </c>
      <c r="M162" s="2">
        <v>719</v>
      </c>
      <c r="N162" s="45">
        <f t="shared" si="14"/>
        <v>14.042968750000002</v>
      </c>
      <c r="O162" s="27"/>
      <c r="P162" s="2">
        <v>161</v>
      </c>
      <c r="Q162" s="5" t="s">
        <v>1616</v>
      </c>
      <c r="R162" s="2">
        <v>716</v>
      </c>
      <c r="S162" s="45">
        <f t="shared" si="15"/>
        <v>13.984374999999998</v>
      </c>
      <c r="T162" s="27"/>
      <c r="U162" s="30">
        <v>161</v>
      </c>
      <c r="V162" s="5" t="s">
        <v>2057</v>
      </c>
      <c r="W162" s="30">
        <v>599</v>
      </c>
      <c r="X162" s="45">
        <f t="shared" si="16"/>
        <v>13.370535714285714</v>
      </c>
      <c r="Y162" s="27"/>
    </row>
    <row r="163" spans="1:25" x14ac:dyDescent="0.2">
      <c r="A163" s="2">
        <v>162</v>
      </c>
      <c r="B163" s="5" t="s">
        <v>3423</v>
      </c>
      <c r="C163" s="2">
        <v>227</v>
      </c>
      <c r="D163" s="45">
        <f t="shared" si="12"/>
        <v>6.7559523809523805</v>
      </c>
      <c r="E163" s="27"/>
      <c r="F163" s="2">
        <v>162</v>
      </c>
      <c r="G163" s="5" t="s">
        <v>2078</v>
      </c>
      <c r="H163" s="2">
        <v>539</v>
      </c>
      <c r="I163" s="45">
        <f t="shared" si="13"/>
        <v>12.546554934823092</v>
      </c>
      <c r="J163" s="27"/>
      <c r="K163" s="2">
        <v>162</v>
      </c>
      <c r="L163" s="5" t="s">
        <v>1122</v>
      </c>
      <c r="M163" s="2">
        <v>719</v>
      </c>
      <c r="N163" s="45">
        <f t="shared" si="14"/>
        <v>14.042968750000002</v>
      </c>
      <c r="O163" s="27"/>
      <c r="P163" s="2">
        <v>162</v>
      </c>
      <c r="Q163" s="5" t="s">
        <v>168</v>
      </c>
      <c r="R163" s="2">
        <v>703</v>
      </c>
      <c r="S163" s="45">
        <f t="shared" si="15"/>
        <v>13.73046875</v>
      </c>
      <c r="T163" s="27"/>
      <c r="U163" s="2">
        <v>162</v>
      </c>
      <c r="V163" s="5" t="s">
        <v>2200</v>
      </c>
      <c r="W163" s="2">
        <v>594</v>
      </c>
      <c r="X163" s="45">
        <f t="shared" si="16"/>
        <v>13.258928571428571</v>
      </c>
      <c r="Y163" s="27"/>
    </row>
    <row r="164" spans="1:25" x14ac:dyDescent="0.2">
      <c r="A164" s="2">
        <v>163</v>
      </c>
      <c r="B164" s="5" t="s">
        <v>3288</v>
      </c>
      <c r="C164" s="2">
        <v>224</v>
      </c>
      <c r="D164" s="45">
        <f t="shared" si="12"/>
        <v>6.6666666666666661</v>
      </c>
      <c r="E164" s="27"/>
      <c r="F164" s="2">
        <v>163</v>
      </c>
      <c r="G164" s="5" t="s">
        <v>28</v>
      </c>
      <c r="H164" s="2">
        <v>535</v>
      </c>
      <c r="I164" s="45">
        <f t="shared" si="13"/>
        <v>12.45344506517691</v>
      </c>
      <c r="J164" s="27"/>
      <c r="K164" s="2">
        <v>163</v>
      </c>
      <c r="L164" s="5" t="s">
        <v>2720</v>
      </c>
      <c r="M164" s="2">
        <v>712</v>
      </c>
      <c r="N164" s="45">
        <f t="shared" si="14"/>
        <v>13.90625</v>
      </c>
      <c r="O164" s="27"/>
      <c r="P164" s="2">
        <v>163</v>
      </c>
      <c r="Q164" s="5" t="s">
        <v>540</v>
      </c>
      <c r="R164" s="2">
        <v>702</v>
      </c>
      <c r="S164" s="45">
        <f t="shared" si="15"/>
        <v>13.7109375</v>
      </c>
      <c r="T164" s="27"/>
      <c r="U164" s="2">
        <v>163</v>
      </c>
      <c r="V164" s="5" t="s">
        <v>2059</v>
      </c>
      <c r="W164" s="2">
        <v>590</v>
      </c>
      <c r="X164" s="45">
        <f t="shared" si="16"/>
        <v>13.169642857142858</v>
      </c>
      <c r="Y164" s="27"/>
    </row>
    <row r="165" spans="1:25" x14ac:dyDescent="0.2">
      <c r="A165" s="2">
        <v>164</v>
      </c>
      <c r="B165" s="5" t="s">
        <v>2975</v>
      </c>
      <c r="C165" s="2">
        <v>224</v>
      </c>
      <c r="D165" s="45">
        <f t="shared" si="12"/>
        <v>6.6666666666666661</v>
      </c>
      <c r="E165" s="27"/>
      <c r="F165" s="2">
        <v>164</v>
      </c>
      <c r="G165" s="5" t="s">
        <v>2017</v>
      </c>
      <c r="H165" s="2">
        <v>533</v>
      </c>
      <c r="I165" s="45">
        <f t="shared" si="13"/>
        <v>12.406890130353817</v>
      </c>
      <c r="J165" s="27"/>
      <c r="K165" s="2">
        <v>164</v>
      </c>
      <c r="L165" s="5" t="s">
        <v>2217</v>
      </c>
      <c r="M165" s="2">
        <v>705</v>
      </c>
      <c r="N165" s="45">
        <f t="shared" si="14"/>
        <v>13.76953125</v>
      </c>
      <c r="O165" s="27"/>
      <c r="P165" s="2">
        <v>164</v>
      </c>
      <c r="Q165" s="5" t="s">
        <v>1694</v>
      </c>
      <c r="R165" s="2">
        <v>700</v>
      </c>
      <c r="S165" s="45">
        <f t="shared" si="15"/>
        <v>13.671875</v>
      </c>
      <c r="T165" s="27"/>
      <c r="U165" s="2">
        <v>164</v>
      </c>
      <c r="V165" s="5" t="s">
        <v>3978</v>
      </c>
      <c r="W165" s="2">
        <v>586</v>
      </c>
      <c r="X165" s="45">
        <f t="shared" si="16"/>
        <v>13.080357142857144</v>
      </c>
      <c r="Y165" s="27"/>
    </row>
    <row r="166" spans="1:25" x14ac:dyDescent="0.2">
      <c r="A166" s="2">
        <v>165</v>
      </c>
      <c r="B166" s="5" t="s">
        <v>2785</v>
      </c>
      <c r="C166" s="2">
        <v>223</v>
      </c>
      <c r="D166" s="45">
        <f t="shared" si="12"/>
        <v>6.6369047619047619</v>
      </c>
      <c r="E166" s="27"/>
      <c r="F166" s="2">
        <v>165</v>
      </c>
      <c r="G166" s="5" t="s">
        <v>2503</v>
      </c>
      <c r="H166" s="2">
        <v>524</v>
      </c>
      <c r="I166" s="45">
        <f t="shared" si="13"/>
        <v>12.197392923649906</v>
      </c>
      <c r="J166" s="27"/>
      <c r="K166" s="2">
        <v>165</v>
      </c>
      <c r="L166" s="5" t="s">
        <v>1841</v>
      </c>
      <c r="M166" s="2">
        <v>697</v>
      </c>
      <c r="N166" s="45">
        <f t="shared" si="14"/>
        <v>13.61328125</v>
      </c>
      <c r="O166" s="27"/>
      <c r="P166" s="2">
        <v>165</v>
      </c>
      <c r="Q166" s="5" t="s">
        <v>1514</v>
      </c>
      <c r="R166" s="2">
        <v>697</v>
      </c>
      <c r="S166" s="45">
        <f t="shared" si="15"/>
        <v>13.61328125</v>
      </c>
      <c r="T166" s="27"/>
      <c r="U166" s="2">
        <v>165</v>
      </c>
      <c r="V166" s="5" t="s">
        <v>3318</v>
      </c>
      <c r="W166" s="2">
        <v>580</v>
      </c>
      <c r="X166" s="45">
        <f t="shared" si="16"/>
        <v>12.946428571428573</v>
      </c>
      <c r="Y166" s="27"/>
    </row>
    <row r="167" spans="1:25" x14ac:dyDescent="0.2">
      <c r="A167" s="2">
        <v>166</v>
      </c>
      <c r="B167" s="5" t="s">
        <v>3506</v>
      </c>
      <c r="C167" s="2">
        <v>221</v>
      </c>
      <c r="D167" s="45">
        <f t="shared" si="12"/>
        <v>6.5773809523809517</v>
      </c>
      <c r="E167" s="27"/>
      <c r="F167" s="2">
        <v>166</v>
      </c>
      <c r="G167" s="5" t="s">
        <v>2746</v>
      </c>
      <c r="H167" s="2">
        <v>515</v>
      </c>
      <c r="I167" s="45">
        <f t="shared" si="13"/>
        <v>11.987895716945998</v>
      </c>
      <c r="J167" s="27"/>
      <c r="K167" s="2">
        <v>166</v>
      </c>
      <c r="L167" s="5" t="s">
        <v>750</v>
      </c>
      <c r="M167" s="2">
        <v>694</v>
      </c>
      <c r="N167" s="45">
        <f t="shared" si="14"/>
        <v>13.554687500000002</v>
      </c>
      <c r="O167" s="27"/>
      <c r="P167" s="2">
        <v>166</v>
      </c>
      <c r="Q167" s="5" t="s">
        <v>1776</v>
      </c>
      <c r="R167" s="2">
        <v>695</v>
      </c>
      <c r="S167" s="45">
        <f t="shared" si="15"/>
        <v>13.57421875</v>
      </c>
      <c r="T167" s="27"/>
      <c r="U167" s="2">
        <v>166</v>
      </c>
      <c r="V167" s="5" t="s">
        <v>2267</v>
      </c>
      <c r="W167" s="2">
        <v>577</v>
      </c>
      <c r="X167" s="45">
        <f t="shared" si="16"/>
        <v>12.879464285714285</v>
      </c>
      <c r="Y167" s="27"/>
    </row>
    <row r="168" spans="1:25" x14ac:dyDescent="0.2">
      <c r="A168" s="2">
        <v>167</v>
      </c>
      <c r="B168" s="5" t="s">
        <v>3593</v>
      </c>
      <c r="C168" s="2">
        <v>215</v>
      </c>
      <c r="D168" s="45">
        <f t="shared" si="12"/>
        <v>6.3988095238095237</v>
      </c>
      <c r="E168" s="27"/>
      <c r="F168" s="2">
        <v>167</v>
      </c>
      <c r="G168" s="5" t="s">
        <v>1637</v>
      </c>
      <c r="H168" s="2">
        <v>514</v>
      </c>
      <c r="I168" s="45">
        <f t="shared" si="13"/>
        <v>11.96461824953445</v>
      </c>
      <c r="J168" s="27"/>
      <c r="K168" s="2">
        <v>167</v>
      </c>
      <c r="L168" s="5" t="s">
        <v>136</v>
      </c>
      <c r="M168" s="2">
        <v>691</v>
      </c>
      <c r="N168" s="45">
        <f t="shared" si="14"/>
        <v>13.496093749999998</v>
      </c>
      <c r="O168" s="27"/>
      <c r="P168" s="2">
        <v>167</v>
      </c>
      <c r="Q168" s="5" t="s">
        <v>2008</v>
      </c>
      <c r="R168" s="2">
        <v>694</v>
      </c>
      <c r="S168" s="45">
        <f t="shared" si="15"/>
        <v>13.554687500000002</v>
      </c>
      <c r="T168" s="27"/>
      <c r="U168" s="2">
        <v>167</v>
      </c>
      <c r="V168" s="5" t="s">
        <v>3916</v>
      </c>
      <c r="W168" s="2">
        <v>566</v>
      </c>
      <c r="X168" s="45">
        <f t="shared" si="16"/>
        <v>12.633928571428571</v>
      </c>
      <c r="Y168" s="27"/>
    </row>
    <row r="169" spans="1:25" x14ac:dyDescent="0.2">
      <c r="A169" s="2">
        <v>168</v>
      </c>
      <c r="B169" s="5" t="s">
        <v>3144</v>
      </c>
      <c r="C169" s="2">
        <v>210</v>
      </c>
      <c r="D169" s="45">
        <f t="shared" si="12"/>
        <v>6.25</v>
      </c>
      <c r="E169" s="27"/>
      <c r="F169" s="2">
        <v>168</v>
      </c>
      <c r="G169" s="5" t="s">
        <v>1945</v>
      </c>
      <c r="H169" s="2">
        <v>512</v>
      </c>
      <c r="I169" s="45">
        <f t="shared" si="13"/>
        <v>11.918063314711359</v>
      </c>
      <c r="J169" s="27"/>
      <c r="K169" s="2">
        <v>168</v>
      </c>
      <c r="L169" s="5" t="s">
        <v>654</v>
      </c>
      <c r="M169" s="2">
        <v>687</v>
      </c>
      <c r="N169" s="45">
        <f t="shared" si="14"/>
        <v>13.41796875</v>
      </c>
      <c r="O169" s="27"/>
      <c r="P169" s="2">
        <v>168</v>
      </c>
      <c r="Q169" s="5" t="s">
        <v>1234</v>
      </c>
      <c r="R169" s="2">
        <v>693</v>
      </c>
      <c r="S169" s="45">
        <f t="shared" si="15"/>
        <v>13.53515625</v>
      </c>
      <c r="T169" s="27"/>
      <c r="U169" s="2">
        <v>168</v>
      </c>
      <c r="V169" s="5" t="s">
        <v>4020</v>
      </c>
      <c r="W169" s="2">
        <v>546</v>
      </c>
      <c r="X169" s="45">
        <f t="shared" si="16"/>
        <v>12.1875</v>
      </c>
      <c r="Y169" s="27"/>
    </row>
    <row r="170" spans="1:25" x14ac:dyDescent="0.2">
      <c r="A170" s="2">
        <v>169</v>
      </c>
      <c r="B170" s="5" t="s">
        <v>2762</v>
      </c>
      <c r="C170" s="2">
        <v>209</v>
      </c>
      <c r="D170" s="45">
        <f t="shared" si="12"/>
        <v>6.2202380952380949</v>
      </c>
      <c r="E170" s="27"/>
      <c r="F170" s="2">
        <v>169</v>
      </c>
      <c r="G170" s="5" t="s">
        <v>2081</v>
      </c>
      <c r="H170" s="2">
        <v>512</v>
      </c>
      <c r="I170" s="45">
        <f t="shared" si="13"/>
        <v>11.918063314711359</v>
      </c>
      <c r="J170" s="27"/>
      <c r="K170" s="2">
        <v>169</v>
      </c>
      <c r="L170" s="5" t="s">
        <v>1383</v>
      </c>
      <c r="M170" s="2">
        <v>678</v>
      </c>
      <c r="N170" s="45">
        <f t="shared" si="14"/>
        <v>13.2421875</v>
      </c>
      <c r="O170" s="27"/>
      <c r="P170" s="2">
        <v>169</v>
      </c>
      <c r="Q170" s="5" t="s">
        <v>467</v>
      </c>
      <c r="R170" s="2">
        <v>693</v>
      </c>
      <c r="S170" s="45">
        <f t="shared" si="15"/>
        <v>13.53515625</v>
      </c>
      <c r="T170" s="27"/>
      <c r="U170" s="2">
        <v>169</v>
      </c>
      <c r="V170" s="5" t="s">
        <v>3862</v>
      </c>
      <c r="W170" s="2">
        <v>540</v>
      </c>
      <c r="X170" s="45">
        <f t="shared" si="16"/>
        <v>12.053571428571429</v>
      </c>
      <c r="Y170" s="27"/>
    </row>
    <row r="171" spans="1:25" x14ac:dyDescent="0.2">
      <c r="A171" s="2">
        <v>170</v>
      </c>
      <c r="B171" s="5" t="s">
        <v>3100</v>
      </c>
      <c r="C171" s="2">
        <v>208</v>
      </c>
      <c r="D171" s="45">
        <f t="shared" si="12"/>
        <v>6.1904761904761898</v>
      </c>
      <c r="E171" s="27"/>
      <c r="F171" s="2">
        <v>170</v>
      </c>
      <c r="G171" s="5" t="s">
        <v>2693</v>
      </c>
      <c r="H171" s="2">
        <v>512</v>
      </c>
      <c r="I171" s="45">
        <f t="shared" si="13"/>
        <v>11.918063314711359</v>
      </c>
      <c r="J171" s="27"/>
      <c r="K171" s="2">
        <v>170</v>
      </c>
      <c r="L171" s="5" t="s">
        <v>2241</v>
      </c>
      <c r="M171" s="2">
        <v>675</v>
      </c>
      <c r="N171" s="45">
        <f t="shared" si="14"/>
        <v>13.18359375</v>
      </c>
      <c r="O171" s="27"/>
      <c r="P171" s="2">
        <v>170</v>
      </c>
      <c r="Q171" s="5" t="s">
        <v>1021</v>
      </c>
      <c r="R171" s="2">
        <v>686</v>
      </c>
      <c r="S171" s="45">
        <f t="shared" si="15"/>
        <v>13.398437499999998</v>
      </c>
      <c r="T171" s="27"/>
      <c r="U171" s="2">
        <v>170</v>
      </c>
      <c r="V171" s="5" t="s">
        <v>1183</v>
      </c>
      <c r="W171" s="2">
        <v>539</v>
      </c>
      <c r="X171" s="45">
        <f t="shared" si="16"/>
        <v>12.03125</v>
      </c>
      <c r="Y171" s="27"/>
    </row>
    <row r="172" spans="1:25" x14ac:dyDescent="0.2">
      <c r="A172" s="2">
        <v>171</v>
      </c>
      <c r="B172" s="5" t="s">
        <v>3050</v>
      </c>
      <c r="C172" s="2">
        <v>206</v>
      </c>
      <c r="D172" s="45">
        <f t="shared" si="12"/>
        <v>6.1309523809523805</v>
      </c>
      <c r="E172" s="27"/>
      <c r="F172" s="2">
        <v>171</v>
      </c>
      <c r="G172" s="5" t="s">
        <v>2069</v>
      </c>
      <c r="H172" s="2">
        <v>511</v>
      </c>
      <c r="I172" s="45">
        <f t="shared" si="13"/>
        <v>11.894785847299815</v>
      </c>
      <c r="J172" s="27"/>
      <c r="K172" s="2">
        <v>171</v>
      </c>
      <c r="L172" s="5" t="s">
        <v>1947</v>
      </c>
      <c r="M172" s="2">
        <v>675</v>
      </c>
      <c r="N172" s="45">
        <f t="shared" si="14"/>
        <v>13.18359375</v>
      </c>
      <c r="O172" s="27"/>
      <c r="P172" s="2">
        <v>171</v>
      </c>
      <c r="Q172" s="5" t="s">
        <v>2635</v>
      </c>
      <c r="R172" s="2">
        <v>680</v>
      </c>
      <c r="S172" s="45">
        <f t="shared" si="15"/>
        <v>13.28125</v>
      </c>
      <c r="T172" s="27"/>
      <c r="U172" s="30">
        <v>171</v>
      </c>
      <c r="V172" s="5" t="s">
        <v>1192</v>
      </c>
      <c r="W172" s="30">
        <v>517</v>
      </c>
      <c r="X172" s="45">
        <f t="shared" si="16"/>
        <v>11.540178571428573</v>
      </c>
      <c r="Y172" s="27"/>
    </row>
    <row r="173" spans="1:25" x14ac:dyDescent="0.2">
      <c r="A173" s="2">
        <v>172</v>
      </c>
      <c r="B173" s="5" t="s">
        <v>3469</v>
      </c>
      <c r="C173" s="2">
        <v>206</v>
      </c>
      <c r="D173" s="45">
        <f t="shared" si="12"/>
        <v>6.1309523809523805</v>
      </c>
      <c r="E173" s="27"/>
      <c r="F173" s="2">
        <v>172</v>
      </c>
      <c r="G173" s="5" t="s">
        <v>1121</v>
      </c>
      <c r="H173" s="2">
        <v>508</v>
      </c>
      <c r="I173" s="45">
        <f t="shared" si="13"/>
        <v>11.824953445065177</v>
      </c>
      <c r="J173" s="27"/>
      <c r="K173" s="2">
        <v>172</v>
      </c>
      <c r="L173" s="5" t="s">
        <v>146</v>
      </c>
      <c r="M173" s="2">
        <v>674</v>
      </c>
      <c r="N173" s="45">
        <f t="shared" si="14"/>
        <v>13.164062500000002</v>
      </c>
      <c r="O173" s="27"/>
      <c r="P173" s="2">
        <v>172</v>
      </c>
      <c r="Q173" s="5" t="s">
        <v>2200</v>
      </c>
      <c r="R173" s="2">
        <v>679</v>
      </c>
      <c r="S173" s="45">
        <f t="shared" si="15"/>
        <v>13.261718750000002</v>
      </c>
      <c r="T173" s="27"/>
      <c r="U173" s="2">
        <v>172</v>
      </c>
      <c r="V173" s="5" t="s">
        <v>1324</v>
      </c>
      <c r="W173" s="2">
        <v>511</v>
      </c>
      <c r="X173" s="45">
        <f t="shared" si="16"/>
        <v>11.40625</v>
      </c>
      <c r="Y173" s="27"/>
    </row>
    <row r="174" spans="1:25" x14ac:dyDescent="0.2">
      <c r="A174" s="2">
        <v>173</v>
      </c>
      <c r="B174" s="5" t="s">
        <v>109</v>
      </c>
      <c r="C174" s="2">
        <v>202</v>
      </c>
      <c r="D174" s="45">
        <f t="shared" si="12"/>
        <v>6.0119047619047619</v>
      </c>
      <c r="E174" s="27"/>
      <c r="F174" s="2">
        <v>173</v>
      </c>
      <c r="G174" s="5" t="s">
        <v>1430</v>
      </c>
      <c r="H174" s="2">
        <v>494</v>
      </c>
      <c r="I174" s="45">
        <f t="shared" si="13"/>
        <v>11.499068901303538</v>
      </c>
      <c r="J174" s="27"/>
      <c r="K174" s="2">
        <v>173</v>
      </c>
      <c r="L174" s="5" t="s">
        <v>2524</v>
      </c>
      <c r="M174" s="2">
        <v>672</v>
      </c>
      <c r="N174" s="45">
        <f t="shared" si="14"/>
        <v>13.125</v>
      </c>
      <c r="O174" s="27"/>
      <c r="P174" s="2">
        <v>173</v>
      </c>
      <c r="Q174" s="5" t="s">
        <v>2529</v>
      </c>
      <c r="R174" s="2">
        <v>671</v>
      </c>
      <c r="S174" s="45">
        <f t="shared" si="15"/>
        <v>13.105468749999998</v>
      </c>
      <c r="T174" s="27"/>
      <c r="U174" s="2">
        <v>173</v>
      </c>
      <c r="V174" s="5" t="s">
        <v>3920</v>
      </c>
      <c r="W174" s="2">
        <v>510</v>
      </c>
      <c r="X174" s="45">
        <f t="shared" si="16"/>
        <v>11.383928571428571</v>
      </c>
      <c r="Y174" s="27"/>
    </row>
    <row r="175" spans="1:25" x14ac:dyDescent="0.2">
      <c r="A175" s="2">
        <v>174</v>
      </c>
      <c r="B175" s="5" t="s">
        <v>3139</v>
      </c>
      <c r="C175" s="2">
        <v>199</v>
      </c>
      <c r="D175" s="45">
        <f t="shared" si="12"/>
        <v>5.9226190476190474</v>
      </c>
      <c r="E175" s="27"/>
      <c r="F175" s="2">
        <v>174</v>
      </c>
      <c r="G175" s="5" t="s">
        <v>2711</v>
      </c>
      <c r="H175" s="2">
        <v>494</v>
      </c>
      <c r="I175" s="45">
        <f t="shared" si="13"/>
        <v>11.499068901303538</v>
      </c>
      <c r="J175" s="27"/>
      <c r="K175" s="2">
        <v>174</v>
      </c>
      <c r="L175" s="5" t="s">
        <v>511</v>
      </c>
      <c r="M175" s="2">
        <v>670</v>
      </c>
      <c r="N175" s="45">
        <f t="shared" si="14"/>
        <v>13.0859375</v>
      </c>
      <c r="O175" s="27"/>
      <c r="P175" s="2">
        <v>174</v>
      </c>
      <c r="Q175" s="5" t="s">
        <v>2267</v>
      </c>
      <c r="R175" s="2">
        <v>665</v>
      </c>
      <c r="S175" s="45">
        <f t="shared" si="15"/>
        <v>12.98828125</v>
      </c>
      <c r="T175" s="27"/>
      <c r="U175" s="2">
        <v>174</v>
      </c>
      <c r="V175" s="5" t="s">
        <v>2972</v>
      </c>
      <c r="W175" s="2">
        <v>505</v>
      </c>
      <c r="X175" s="45">
        <f t="shared" si="16"/>
        <v>11.272321428571429</v>
      </c>
      <c r="Y175" s="27"/>
    </row>
    <row r="176" spans="1:25" x14ac:dyDescent="0.2">
      <c r="A176" s="2">
        <v>175</v>
      </c>
      <c r="B176" s="5" t="s">
        <v>3411</v>
      </c>
      <c r="C176" s="2">
        <v>198</v>
      </c>
      <c r="D176" s="45">
        <f t="shared" si="12"/>
        <v>5.8928571428571423</v>
      </c>
      <c r="E176" s="27"/>
      <c r="F176" s="2">
        <v>175</v>
      </c>
      <c r="G176" s="5" t="s">
        <v>2784</v>
      </c>
      <c r="H176" s="2">
        <v>491</v>
      </c>
      <c r="I176" s="45">
        <f t="shared" si="13"/>
        <v>11.429236499068901</v>
      </c>
      <c r="J176" s="27"/>
      <c r="K176" s="2">
        <v>175</v>
      </c>
      <c r="L176" s="5" t="s">
        <v>258</v>
      </c>
      <c r="M176" s="2">
        <v>669</v>
      </c>
      <c r="N176" s="45">
        <f t="shared" si="14"/>
        <v>13.066406250000002</v>
      </c>
      <c r="O176" s="27"/>
      <c r="P176" s="2">
        <v>175</v>
      </c>
      <c r="Q176" s="5" t="s">
        <v>1182</v>
      </c>
      <c r="R176" s="2">
        <v>659</v>
      </c>
      <c r="S176" s="45">
        <f t="shared" si="15"/>
        <v>12.871093750000002</v>
      </c>
      <c r="T176" s="27"/>
      <c r="U176" s="2">
        <v>175</v>
      </c>
      <c r="V176" s="5" t="s">
        <v>1320</v>
      </c>
      <c r="W176" s="2">
        <v>502</v>
      </c>
      <c r="X176" s="45">
        <f t="shared" si="16"/>
        <v>11.205357142857144</v>
      </c>
      <c r="Y176" s="27"/>
    </row>
    <row r="177" spans="1:25" x14ac:dyDescent="0.2">
      <c r="A177" s="2">
        <v>176</v>
      </c>
      <c r="B177" s="5" t="s">
        <v>2704</v>
      </c>
      <c r="C177" s="2">
        <v>194</v>
      </c>
      <c r="D177" s="45">
        <f t="shared" si="12"/>
        <v>5.7738095238095237</v>
      </c>
      <c r="E177" s="27"/>
      <c r="F177" s="2">
        <v>176</v>
      </c>
      <c r="G177" s="5" t="s">
        <v>608</v>
      </c>
      <c r="H177" s="2">
        <v>483</v>
      </c>
      <c r="I177" s="45">
        <f t="shared" si="13"/>
        <v>11.243016759776536</v>
      </c>
      <c r="J177" s="27"/>
      <c r="K177" s="2">
        <v>176</v>
      </c>
      <c r="L177" s="5" t="s">
        <v>2505</v>
      </c>
      <c r="M177" s="2">
        <v>663</v>
      </c>
      <c r="N177" s="45">
        <f t="shared" si="14"/>
        <v>12.94921875</v>
      </c>
      <c r="O177" s="27"/>
      <c r="P177" s="2">
        <v>176</v>
      </c>
      <c r="Q177" s="5" t="s">
        <v>1925</v>
      </c>
      <c r="R177" s="2">
        <v>659</v>
      </c>
      <c r="S177" s="45">
        <f t="shared" si="15"/>
        <v>12.871093750000002</v>
      </c>
      <c r="T177" s="27"/>
      <c r="U177" s="2">
        <v>176</v>
      </c>
      <c r="V177" s="5" t="s">
        <v>3913</v>
      </c>
      <c r="W177" s="2">
        <v>500</v>
      </c>
      <c r="X177" s="45">
        <f t="shared" si="16"/>
        <v>11.160714285714286</v>
      </c>
      <c r="Y177" s="27"/>
    </row>
    <row r="178" spans="1:25" x14ac:dyDescent="0.2">
      <c r="A178" s="2">
        <v>177</v>
      </c>
      <c r="B178" s="5" t="s">
        <v>3149</v>
      </c>
      <c r="C178" s="2">
        <v>194</v>
      </c>
      <c r="D178" s="45">
        <f t="shared" si="12"/>
        <v>5.7738095238095237</v>
      </c>
      <c r="E178" s="27"/>
      <c r="F178" s="2">
        <v>177</v>
      </c>
      <c r="G178" s="5" t="s">
        <v>1638</v>
      </c>
      <c r="H178" s="2">
        <v>483</v>
      </c>
      <c r="I178" s="45">
        <f t="shared" si="13"/>
        <v>11.243016759776536</v>
      </c>
      <c r="J178" s="27"/>
      <c r="K178" s="2">
        <v>177</v>
      </c>
      <c r="L178" s="5" t="s">
        <v>2243</v>
      </c>
      <c r="M178" s="2">
        <v>662</v>
      </c>
      <c r="N178" s="45">
        <f t="shared" si="14"/>
        <v>12.9296875</v>
      </c>
      <c r="O178" s="27"/>
      <c r="P178" s="2">
        <v>177</v>
      </c>
      <c r="Q178" s="5" t="s">
        <v>1205</v>
      </c>
      <c r="R178" s="2">
        <v>652</v>
      </c>
      <c r="S178" s="45">
        <f t="shared" si="15"/>
        <v>12.734375</v>
      </c>
      <c r="T178" s="27"/>
      <c r="U178" s="2">
        <v>177</v>
      </c>
      <c r="V178" s="5" t="s">
        <v>1509</v>
      </c>
      <c r="W178" s="2">
        <v>500</v>
      </c>
      <c r="X178" s="45">
        <f t="shared" si="16"/>
        <v>11.160714285714286</v>
      </c>
      <c r="Y178" s="27"/>
    </row>
    <row r="179" spans="1:25" x14ac:dyDescent="0.2">
      <c r="A179" s="2">
        <v>178</v>
      </c>
      <c r="B179" s="5" t="s">
        <v>3134</v>
      </c>
      <c r="C179" s="2">
        <v>193</v>
      </c>
      <c r="D179" s="45">
        <f t="shared" si="12"/>
        <v>5.7440476190476186</v>
      </c>
      <c r="E179" s="27"/>
      <c r="F179" s="2">
        <v>178</v>
      </c>
      <c r="G179" s="5" t="s">
        <v>500</v>
      </c>
      <c r="H179" s="2">
        <v>481</v>
      </c>
      <c r="I179" s="45">
        <f t="shared" si="13"/>
        <v>11.196461824953445</v>
      </c>
      <c r="J179" s="27"/>
      <c r="K179" s="2">
        <v>178</v>
      </c>
      <c r="L179" s="5" t="s">
        <v>2605</v>
      </c>
      <c r="M179" s="2">
        <v>656</v>
      </c>
      <c r="N179" s="45">
        <f t="shared" si="14"/>
        <v>12.812499999999998</v>
      </c>
      <c r="O179" s="27"/>
      <c r="P179" s="2">
        <v>178</v>
      </c>
      <c r="Q179" s="5" t="s">
        <v>2633</v>
      </c>
      <c r="R179" s="2">
        <v>649</v>
      </c>
      <c r="S179" s="45">
        <f t="shared" si="15"/>
        <v>12.675781250000002</v>
      </c>
      <c r="T179" s="27"/>
      <c r="U179" s="2">
        <v>178</v>
      </c>
      <c r="V179" s="5" t="s">
        <v>2209</v>
      </c>
      <c r="W179" s="2">
        <v>498</v>
      </c>
      <c r="X179" s="45">
        <f t="shared" si="16"/>
        <v>11.116071428571427</v>
      </c>
      <c r="Y179" s="27"/>
    </row>
    <row r="180" spans="1:25" x14ac:dyDescent="0.2">
      <c r="A180" s="2">
        <v>179</v>
      </c>
      <c r="B180" s="5" t="s">
        <v>3195</v>
      </c>
      <c r="C180" s="2">
        <v>192</v>
      </c>
      <c r="D180" s="45">
        <f t="shared" si="12"/>
        <v>5.7142857142857144</v>
      </c>
      <c r="E180" s="27"/>
      <c r="F180" s="2">
        <v>179</v>
      </c>
      <c r="G180" s="5" t="s">
        <v>861</v>
      </c>
      <c r="H180" s="2">
        <v>480</v>
      </c>
      <c r="I180" s="45">
        <f t="shared" si="13"/>
        <v>11.173184357541899</v>
      </c>
      <c r="J180" s="27"/>
      <c r="K180" s="2">
        <v>179</v>
      </c>
      <c r="L180" s="5" t="s">
        <v>467</v>
      </c>
      <c r="M180" s="2">
        <v>646</v>
      </c>
      <c r="N180" s="45">
        <f t="shared" si="14"/>
        <v>12.617187499999998</v>
      </c>
      <c r="O180" s="27"/>
      <c r="P180" s="2">
        <v>179</v>
      </c>
      <c r="Q180" s="5" t="s">
        <v>2045</v>
      </c>
      <c r="R180" s="2">
        <v>637</v>
      </c>
      <c r="S180" s="45">
        <f t="shared" si="15"/>
        <v>12.44140625</v>
      </c>
      <c r="T180" s="27"/>
      <c r="U180" s="2">
        <v>179</v>
      </c>
      <c r="V180" s="5" t="s">
        <v>61</v>
      </c>
      <c r="W180" s="2">
        <v>491</v>
      </c>
      <c r="X180" s="45">
        <f t="shared" si="16"/>
        <v>10.959821428571429</v>
      </c>
      <c r="Y180" s="27"/>
    </row>
    <row r="181" spans="1:25" x14ac:dyDescent="0.2">
      <c r="A181" s="2">
        <v>180</v>
      </c>
      <c r="B181" s="5" t="s">
        <v>3504</v>
      </c>
      <c r="C181" s="2">
        <v>191</v>
      </c>
      <c r="D181" s="45">
        <f t="shared" si="12"/>
        <v>5.6845238095238093</v>
      </c>
      <c r="E181" s="27"/>
      <c r="F181" s="2">
        <v>180</v>
      </c>
      <c r="G181" s="5" t="s">
        <v>1116</v>
      </c>
      <c r="H181" s="2">
        <v>479</v>
      </c>
      <c r="I181" s="45">
        <f t="shared" si="13"/>
        <v>11.149906890130353</v>
      </c>
      <c r="J181" s="27"/>
      <c r="K181" s="2">
        <v>180</v>
      </c>
      <c r="L181" s="5" t="s">
        <v>1436</v>
      </c>
      <c r="M181" s="2">
        <v>634</v>
      </c>
      <c r="N181" s="45">
        <f t="shared" si="14"/>
        <v>12.3828125</v>
      </c>
      <c r="O181" s="27"/>
      <c r="P181" s="2">
        <v>180</v>
      </c>
      <c r="Q181" s="5" t="s">
        <v>2315</v>
      </c>
      <c r="R181" s="2">
        <v>634</v>
      </c>
      <c r="S181" s="45">
        <f t="shared" si="15"/>
        <v>12.3828125</v>
      </c>
      <c r="T181" s="27"/>
      <c r="U181" s="2">
        <v>180</v>
      </c>
      <c r="V181" s="5" t="s">
        <v>2052</v>
      </c>
      <c r="W181" s="2">
        <v>486</v>
      </c>
      <c r="X181" s="45">
        <f t="shared" si="16"/>
        <v>10.848214285714286</v>
      </c>
      <c r="Y181" s="27"/>
    </row>
    <row r="182" spans="1:25" x14ac:dyDescent="0.2">
      <c r="A182" s="2">
        <v>181</v>
      </c>
      <c r="B182" s="5" t="s">
        <v>1786</v>
      </c>
      <c r="C182" s="2">
        <v>189</v>
      </c>
      <c r="D182" s="45">
        <f t="shared" si="12"/>
        <v>5.625</v>
      </c>
      <c r="E182" s="27"/>
      <c r="F182" s="2">
        <v>181</v>
      </c>
      <c r="G182" s="5" t="s">
        <v>1039</v>
      </c>
      <c r="H182" s="2">
        <v>475</v>
      </c>
      <c r="I182" s="45">
        <f t="shared" si="13"/>
        <v>11.056797020484172</v>
      </c>
      <c r="J182" s="27"/>
      <c r="K182" s="2">
        <v>181</v>
      </c>
      <c r="L182" s="5" t="s">
        <v>2131</v>
      </c>
      <c r="M182" s="2">
        <v>631</v>
      </c>
      <c r="N182" s="45">
        <f t="shared" si="14"/>
        <v>12.32421875</v>
      </c>
      <c r="O182" s="27"/>
      <c r="P182" s="2">
        <v>181</v>
      </c>
      <c r="Q182" s="5" t="s">
        <v>1535</v>
      </c>
      <c r="R182" s="2">
        <v>631</v>
      </c>
      <c r="S182" s="45">
        <f t="shared" si="15"/>
        <v>12.32421875</v>
      </c>
      <c r="T182" s="27"/>
      <c r="U182" s="30">
        <v>181</v>
      </c>
      <c r="V182" s="5" t="s">
        <v>3377</v>
      </c>
      <c r="W182" s="30">
        <v>477</v>
      </c>
      <c r="X182" s="45">
        <f t="shared" si="16"/>
        <v>10.647321428571429</v>
      </c>
      <c r="Y182" s="27"/>
    </row>
    <row r="183" spans="1:25" x14ac:dyDescent="0.2">
      <c r="A183" s="2">
        <v>182</v>
      </c>
      <c r="B183" s="5" t="s">
        <v>53</v>
      </c>
      <c r="C183" s="2">
        <v>187</v>
      </c>
      <c r="D183" s="45">
        <f t="shared" si="12"/>
        <v>5.5654761904761898</v>
      </c>
      <c r="E183" s="27"/>
      <c r="F183" s="2">
        <v>182</v>
      </c>
      <c r="G183" s="5" t="s">
        <v>2571</v>
      </c>
      <c r="H183" s="2">
        <v>471</v>
      </c>
      <c r="I183" s="45">
        <f t="shared" si="13"/>
        <v>10.963687150837989</v>
      </c>
      <c r="J183" s="27"/>
      <c r="K183" s="2">
        <v>182</v>
      </c>
      <c r="L183" s="5" t="s">
        <v>1525</v>
      </c>
      <c r="M183" s="2">
        <v>620</v>
      </c>
      <c r="N183" s="45">
        <f t="shared" si="14"/>
        <v>12.109375</v>
      </c>
      <c r="O183" s="27"/>
      <c r="P183" s="2">
        <v>182</v>
      </c>
      <c r="Q183" s="5" t="s">
        <v>545</v>
      </c>
      <c r="R183" s="2">
        <v>629</v>
      </c>
      <c r="S183" s="45">
        <f t="shared" si="15"/>
        <v>12.28515625</v>
      </c>
      <c r="T183" s="27"/>
      <c r="U183" s="2">
        <v>182</v>
      </c>
      <c r="V183" s="5" t="s">
        <v>2053</v>
      </c>
      <c r="W183" s="2">
        <v>477</v>
      </c>
      <c r="X183" s="45">
        <f t="shared" si="16"/>
        <v>10.647321428571429</v>
      </c>
      <c r="Y183" s="27"/>
    </row>
    <row r="184" spans="1:25" x14ac:dyDescent="0.2">
      <c r="A184" s="2">
        <v>183</v>
      </c>
      <c r="B184" s="5" t="s">
        <v>44</v>
      </c>
      <c r="C184" s="2">
        <v>186</v>
      </c>
      <c r="D184" s="45">
        <f t="shared" si="12"/>
        <v>5.5357142857142856</v>
      </c>
      <c r="E184" s="27"/>
      <c r="F184" s="2">
        <v>183</v>
      </c>
      <c r="G184" s="5" t="s">
        <v>910</v>
      </c>
      <c r="H184" s="2">
        <v>467</v>
      </c>
      <c r="I184" s="45">
        <f t="shared" si="13"/>
        <v>10.870577281191807</v>
      </c>
      <c r="J184" s="27"/>
      <c r="K184" s="2">
        <v>183</v>
      </c>
      <c r="L184" s="5" t="s">
        <v>214</v>
      </c>
      <c r="M184" s="2">
        <v>618</v>
      </c>
      <c r="N184" s="45">
        <f t="shared" si="14"/>
        <v>12.0703125</v>
      </c>
      <c r="O184" s="27"/>
      <c r="P184" s="2">
        <v>183</v>
      </c>
      <c r="Q184" s="5" t="s">
        <v>2479</v>
      </c>
      <c r="R184" s="2">
        <v>627</v>
      </c>
      <c r="S184" s="45">
        <f t="shared" si="15"/>
        <v>12.24609375</v>
      </c>
      <c r="T184" s="27"/>
      <c r="U184" s="2">
        <v>183</v>
      </c>
      <c r="V184" s="5" t="s">
        <v>1703</v>
      </c>
      <c r="W184" s="2">
        <v>474</v>
      </c>
      <c r="X184" s="45">
        <f t="shared" si="16"/>
        <v>10.580357142857142</v>
      </c>
      <c r="Y184" s="27"/>
    </row>
    <row r="185" spans="1:25" x14ac:dyDescent="0.2">
      <c r="A185" s="2">
        <v>184</v>
      </c>
      <c r="B185" s="5" t="s">
        <v>2919</v>
      </c>
      <c r="C185" s="2">
        <v>185</v>
      </c>
      <c r="D185" s="45">
        <f t="shared" si="12"/>
        <v>5.5059523809523805</v>
      </c>
      <c r="E185" s="27"/>
      <c r="F185" s="2">
        <v>184</v>
      </c>
      <c r="G185" s="5" t="s">
        <v>1314</v>
      </c>
      <c r="H185" s="2">
        <v>465</v>
      </c>
      <c r="I185" s="45">
        <f t="shared" si="13"/>
        <v>10.824022346368716</v>
      </c>
      <c r="J185" s="27"/>
      <c r="K185" s="2">
        <v>184</v>
      </c>
      <c r="L185" s="5" t="s">
        <v>2718</v>
      </c>
      <c r="M185" s="2">
        <v>616</v>
      </c>
      <c r="N185" s="45">
        <f t="shared" si="14"/>
        <v>12.03125</v>
      </c>
      <c r="O185" s="27"/>
      <c r="P185" s="2">
        <v>184</v>
      </c>
      <c r="Q185" s="5" t="s">
        <v>2450</v>
      </c>
      <c r="R185" s="2">
        <v>625</v>
      </c>
      <c r="S185" s="45">
        <f t="shared" si="15"/>
        <v>12.20703125</v>
      </c>
      <c r="T185" s="27"/>
      <c r="U185" s="2">
        <v>184</v>
      </c>
      <c r="V185" s="5" t="s">
        <v>3946</v>
      </c>
      <c r="W185" s="2">
        <v>470</v>
      </c>
      <c r="X185" s="45">
        <f t="shared" si="16"/>
        <v>10.491071428571429</v>
      </c>
      <c r="Y185" s="27"/>
    </row>
    <row r="186" spans="1:25" x14ac:dyDescent="0.2">
      <c r="A186" s="2">
        <v>185</v>
      </c>
      <c r="B186" s="5" t="s">
        <v>3276</v>
      </c>
      <c r="C186" s="2">
        <v>182</v>
      </c>
      <c r="D186" s="45">
        <f t="shared" si="12"/>
        <v>5.4166666666666661</v>
      </c>
      <c r="E186" s="27"/>
      <c r="F186" s="2">
        <v>185</v>
      </c>
      <c r="G186" s="5" t="s">
        <v>2020</v>
      </c>
      <c r="H186" s="2">
        <v>460</v>
      </c>
      <c r="I186" s="45">
        <f t="shared" si="13"/>
        <v>10.707635009310987</v>
      </c>
      <c r="J186" s="27"/>
      <c r="K186" s="2">
        <v>185</v>
      </c>
      <c r="L186" s="5" t="s">
        <v>178</v>
      </c>
      <c r="M186" s="2">
        <v>605</v>
      </c>
      <c r="N186" s="45">
        <f t="shared" si="14"/>
        <v>11.81640625</v>
      </c>
      <c r="O186" s="27"/>
      <c r="P186" s="2">
        <v>185</v>
      </c>
      <c r="Q186" s="5" t="s">
        <v>600</v>
      </c>
      <c r="R186" s="2">
        <v>621</v>
      </c>
      <c r="S186" s="45">
        <f t="shared" si="15"/>
        <v>12.12890625</v>
      </c>
      <c r="T186" s="27"/>
      <c r="U186" s="2">
        <v>185</v>
      </c>
      <c r="V186" s="5" t="s">
        <v>3816</v>
      </c>
      <c r="W186" s="2">
        <v>467</v>
      </c>
      <c r="X186" s="45">
        <f t="shared" si="16"/>
        <v>10.424107142857144</v>
      </c>
      <c r="Y186" s="27"/>
    </row>
    <row r="187" spans="1:25" x14ac:dyDescent="0.2">
      <c r="A187" s="2">
        <v>186</v>
      </c>
      <c r="B187" s="5" t="s">
        <v>3481</v>
      </c>
      <c r="C187" s="2">
        <v>176</v>
      </c>
      <c r="D187" s="45">
        <f t="shared" si="12"/>
        <v>5.2380952380952381</v>
      </c>
      <c r="E187" s="27"/>
      <c r="F187" s="2">
        <v>186</v>
      </c>
      <c r="G187" s="5" t="s">
        <v>501</v>
      </c>
      <c r="H187" s="2">
        <v>454</v>
      </c>
      <c r="I187" s="45">
        <f t="shared" si="13"/>
        <v>10.567970204841712</v>
      </c>
      <c r="J187" s="27"/>
      <c r="K187" s="2">
        <v>186</v>
      </c>
      <c r="L187" s="5" t="s">
        <v>1931</v>
      </c>
      <c r="M187" s="2">
        <v>598</v>
      </c>
      <c r="N187" s="45">
        <f t="shared" si="14"/>
        <v>11.6796875</v>
      </c>
      <c r="O187" s="27"/>
      <c r="P187" s="2">
        <v>186</v>
      </c>
      <c r="Q187" s="5" t="s">
        <v>498</v>
      </c>
      <c r="R187" s="2">
        <v>610</v>
      </c>
      <c r="S187" s="45">
        <f t="shared" si="15"/>
        <v>11.9140625</v>
      </c>
      <c r="T187" s="27"/>
      <c r="U187" s="2">
        <v>186</v>
      </c>
      <c r="V187" s="5" t="s">
        <v>1202</v>
      </c>
      <c r="W187" s="2">
        <v>456</v>
      </c>
      <c r="X187" s="45">
        <f t="shared" si="16"/>
        <v>10.178571428571429</v>
      </c>
      <c r="Y187" s="27"/>
    </row>
    <row r="188" spans="1:25" x14ac:dyDescent="0.2">
      <c r="A188" s="2">
        <v>187</v>
      </c>
      <c r="B188" s="5" t="s">
        <v>2943</v>
      </c>
      <c r="C188" s="2">
        <v>175</v>
      </c>
      <c r="D188" s="45">
        <f t="shared" si="12"/>
        <v>5.208333333333333</v>
      </c>
      <c r="E188" s="27"/>
      <c r="F188" s="2">
        <v>187</v>
      </c>
      <c r="G188" s="5" t="s">
        <v>2692</v>
      </c>
      <c r="H188" s="2">
        <v>454</v>
      </c>
      <c r="I188" s="45">
        <f t="shared" si="13"/>
        <v>10.567970204841712</v>
      </c>
      <c r="J188" s="27"/>
      <c r="K188" s="2">
        <v>187</v>
      </c>
      <c r="L188" s="5" t="s">
        <v>1295</v>
      </c>
      <c r="M188" s="2">
        <v>596</v>
      </c>
      <c r="N188" s="45">
        <f t="shared" si="14"/>
        <v>11.640625</v>
      </c>
      <c r="O188" s="27"/>
      <c r="P188" s="2">
        <v>187</v>
      </c>
      <c r="Q188" s="5" t="s">
        <v>2260</v>
      </c>
      <c r="R188" s="2">
        <v>592</v>
      </c>
      <c r="S188" s="45">
        <f t="shared" si="15"/>
        <v>11.5625</v>
      </c>
      <c r="T188" s="27"/>
      <c r="U188" s="2">
        <v>187</v>
      </c>
      <c r="V188" s="5" t="s">
        <v>3764</v>
      </c>
      <c r="W188" s="2">
        <v>452</v>
      </c>
      <c r="X188" s="45">
        <f t="shared" si="16"/>
        <v>10.089285714285715</v>
      </c>
      <c r="Y188" s="27"/>
    </row>
    <row r="189" spans="1:25" x14ac:dyDescent="0.2">
      <c r="A189" s="2">
        <v>188</v>
      </c>
      <c r="B189" s="5" t="s">
        <v>3426</v>
      </c>
      <c r="C189" s="2">
        <v>174</v>
      </c>
      <c r="D189" s="45">
        <f t="shared" si="12"/>
        <v>5.1785714285714279</v>
      </c>
      <c r="E189" s="27"/>
      <c r="F189" s="2">
        <v>188</v>
      </c>
      <c r="G189" s="5" t="s">
        <v>246</v>
      </c>
      <c r="H189" s="2">
        <v>451</v>
      </c>
      <c r="I189" s="45">
        <f t="shared" si="13"/>
        <v>10.498137802607076</v>
      </c>
      <c r="J189" s="27"/>
      <c r="K189" s="2">
        <v>188</v>
      </c>
      <c r="L189" s="5" t="s">
        <v>1526</v>
      </c>
      <c r="M189" s="2">
        <v>596</v>
      </c>
      <c r="N189" s="45">
        <f t="shared" si="14"/>
        <v>11.640625</v>
      </c>
      <c r="O189" s="27"/>
      <c r="P189" s="2">
        <v>188</v>
      </c>
      <c r="Q189" s="5" t="s">
        <v>1101</v>
      </c>
      <c r="R189" s="2">
        <v>589</v>
      </c>
      <c r="S189" s="45">
        <f t="shared" si="15"/>
        <v>11.50390625</v>
      </c>
      <c r="T189" s="27"/>
      <c r="U189" s="2">
        <v>188</v>
      </c>
      <c r="V189" s="5" t="s">
        <v>1548</v>
      </c>
      <c r="W189" s="2">
        <v>450</v>
      </c>
      <c r="X189" s="45">
        <f t="shared" si="16"/>
        <v>10.044642857142858</v>
      </c>
      <c r="Y189" s="27"/>
    </row>
    <row r="190" spans="1:25" x14ac:dyDescent="0.2">
      <c r="A190" s="2">
        <v>189</v>
      </c>
      <c r="B190" s="5" t="s">
        <v>3368</v>
      </c>
      <c r="C190" s="2">
        <v>173</v>
      </c>
      <c r="D190" s="45">
        <f t="shared" si="12"/>
        <v>5.1488095238095237</v>
      </c>
      <c r="E190" s="27"/>
      <c r="F190" s="2">
        <v>189</v>
      </c>
      <c r="G190" s="5" t="s">
        <v>1368</v>
      </c>
      <c r="H190" s="2">
        <v>450</v>
      </c>
      <c r="I190" s="45">
        <f t="shared" si="13"/>
        <v>10.474860335195531</v>
      </c>
      <c r="J190" s="27"/>
      <c r="K190" s="2">
        <v>189</v>
      </c>
      <c r="L190" s="5" t="s">
        <v>2719</v>
      </c>
      <c r="M190" s="2">
        <v>595</v>
      </c>
      <c r="N190" s="45">
        <f t="shared" si="14"/>
        <v>11.62109375</v>
      </c>
      <c r="O190" s="27"/>
      <c r="P190" s="2">
        <v>189</v>
      </c>
      <c r="Q190" s="5" t="s">
        <v>2523</v>
      </c>
      <c r="R190" s="2">
        <v>586</v>
      </c>
      <c r="S190" s="45">
        <f t="shared" si="15"/>
        <v>11.4453125</v>
      </c>
      <c r="T190" s="27"/>
      <c r="U190" s="2">
        <v>189</v>
      </c>
      <c r="V190" s="5" t="s">
        <v>423</v>
      </c>
      <c r="W190" s="2">
        <v>449</v>
      </c>
      <c r="X190" s="45">
        <f t="shared" si="16"/>
        <v>10.022321428571429</v>
      </c>
      <c r="Y190" s="27"/>
    </row>
    <row r="191" spans="1:25" x14ac:dyDescent="0.2">
      <c r="A191" s="2">
        <v>190</v>
      </c>
      <c r="B191" s="5" t="s">
        <v>3021</v>
      </c>
      <c r="C191" s="2">
        <v>171</v>
      </c>
      <c r="D191" s="45">
        <f t="shared" si="12"/>
        <v>5.0892857142857144</v>
      </c>
      <c r="E191" s="27"/>
      <c r="F191" s="2">
        <v>190</v>
      </c>
      <c r="G191" s="5" t="s">
        <v>211</v>
      </c>
      <c r="H191" s="2">
        <v>443</v>
      </c>
      <c r="I191" s="45">
        <f t="shared" si="13"/>
        <v>10.31191806331471</v>
      </c>
      <c r="J191" s="27"/>
      <c r="K191" s="2">
        <v>190</v>
      </c>
      <c r="L191" s="5" t="s">
        <v>185</v>
      </c>
      <c r="M191" s="2">
        <v>593</v>
      </c>
      <c r="N191" s="45">
        <f t="shared" si="14"/>
        <v>11.58203125</v>
      </c>
      <c r="O191" s="27"/>
      <c r="P191" s="2">
        <v>190</v>
      </c>
      <c r="Q191" s="5" t="s">
        <v>2525</v>
      </c>
      <c r="R191" s="2">
        <v>584</v>
      </c>
      <c r="S191" s="45">
        <f t="shared" si="15"/>
        <v>11.40625</v>
      </c>
      <c r="T191" s="27"/>
      <c r="U191" s="2">
        <v>190</v>
      </c>
      <c r="V191" s="5" t="s">
        <v>1580</v>
      </c>
      <c r="W191" s="2">
        <v>448</v>
      </c>
      <c r="X191" s="45">
        <f t="shared" si="16"/>
        <v>10</v>
      </c>
      <c r="Y191" s="27"/>
    </row>
    <row r="192" spans="1:25" x14ac:dyDescent="0.2">
      <c r="A192" s="2">
        <v>191</v>
      </c>
      <c r="B192" s="5" t="s">
        <v>1604</v>
      </c>
      <c r="C192" s="2">
        <v>170</v>
      </c>
      <c r="D192" s="45">
        <f t="shared" si="12"/>
        <v>5.0595238095238093</v>
      </c>
      <c r="E192" s="27"/>
      <c r="F192" s="2">
        <v>191</v>
      </c>
      <c r="G192" s="5" t="s">
        <v>1068</v>
      </c>
      <c r="H192" s="2">
        <v>442</v>
      </c>
      <c r="I192" s="45">
        <f t="shared" si="13"/>
        <v>10.288640595903166</v>
      </c>
      <c r="J192" s="27"/>
      <c r="K192" s="2">
        <v>191</v>
      </c>
      <c r="L192" s="5" t="s">
        <v>490</v>
      </c>
      <c r="M192" s="2">
        <v>592</v>
      </c>
      <c r="N192" s="45">
        <f t="shared" si="14"/>
        <v>11.5625</v>
      </c>
      <c r="O192" s="27"/>
      <c r="P192" s="2">
        <v>191</v>
      </c>
      <c r="Q192" s="5" t="s">
        <v>2057</v>
      </c>
      <c r="R192" s="2">
        <v>582</v>
      </c>
      <c r="S192" s="45">
        <f t="shared" si="15"/>
        <v>11.3671875</v>
      </c>
      <c r="T192" s="27"/>
      <c r="U192" s="30">
        <v>191</v>
      </c>
      <c r="V192" s="5" t="s">
        <v>1513</v>
      </c>
      <c r="W192" s="30">
        <v>444</v>
      </c>
      <c r="X192" s="45">
        <f t="shared" si="16"/>
        <v>9.9107142857142847</v>
      </c>
      <c r="Y192" s="27"/>
    </row>
    <row r="193" spans="1:25" x14ac:dyDescent="0.2">
      <c r="A193" s="2">
        <v>192</v>
      </c>
      <c r="B193" s="5" t="s">
        <v>3539</v>
      </c>
      <c r="C193" s="2">
        <v>170</v>
      </c>
      <c r="D193" s="45">
        <f t="shared" si="12"/>
        <v>5.0595238095238093</v>
      </c>
      <c r="E193" s="27"/>
      <c r="F193" s="2">
        <v>192</v>
      </c>
      <c r="G193" s="5" t="s">
        <v>1122</v>
      </c>
      <c r="H193" s="2">
        <v>441</v>
      </c>
      <c r="I193" s="45">
        <f t="shared" si="13"/>
        <v>10.26536312849162</v>
      </c>
      <c r="J193" s="27"/>
      <c r="K193" s="2">
        <v>192</v>
      </c>
      <c r="L193" s="5" t="s">
        <v>2752</v>
      </c>
      <c r="M193" s="2">
        <v>589</v>
      </c>
      <c r="N193" s="45">
        <f t="shared" si="14"/>
        <v>11.50390625</v>
      </c>
      <c r="O193" s="27"/>
      <c r="P193" s="2">
        <v>192</v>
      </c>
      <c r="Q193" s="5" t="s">
        <v>1567</v>
      </c>
      <c r="R193" s="2">
        <v>577</v>
      </c>
      <c r="S193" s="45">
        <f t="shared" si="15"/>
        <v>11.26953125</v>
      </c>
      <c r="T193" s="27"/>
      <c r="U193" s="2">
        <v>192</v>
      </c>
      <c r="V193" s="5" t="s">
        <v>1717</v>
      </c>
      <c r="W193" s="2">
        <v>433</v>
      </c>
      <c r="X193" s="45">
        <f t="shared" si="16"/>
        <v>9.6651785714285712</v>
      </c>
      <c r="Y193" s="27"/>
    </row>
    <row r="194" spans="1:25" x14ac:dyDescent="0.2">
      <c r="A194" s="2">
        <v>193</v>
      </c>
      <c r="B194" s="5" t="s">
        <v>3474</v>
      </c>
      <c r="C194" s="2">
        <v>170</v>
      </c>
      <c r="D194" s="45">
        <f t="shared" si="12"/>
        <v>5.0595238095238093</v>
      </c>
      <c r="E194" s="27"/>
      <c r="F194" s="2">
        <v>193</v>
      </c>
      <c r="G194" s="5" t="s">
        <v>871</v>
      </c>
      <c r="H194" s="2">
        <v>441</v>
      </c>
      <c r="I194" s="45">
        <f t="shared" si="13"/>
        <v>10.26536312849162</v>
      </c>
      <c r="J194" s="27"/>
      <c r="K194" s="2">
        <v>193</v>
      </c>
      <c r="L194" s="5" t="s">
        <v>748</v>
      </c>
      <c r="M194" s="2">
        <v>585</v>
      </c>
      <c r="N194" s="45">
        <f t="shared" si="14"/>
        <v>11.42578125</v>
      </c>
      <c r="O194" s="27"/>
      <c r="P194" s="2">
        <v>193</v>
      </c>
      <c r="Q194" s="5" t="s">
        <v>519</v>
      </c>
      <c r="R194" s="2">
        <v>574</v>
      </c>
      <c r="S194" s="45">
        <f t="shared" si="15"/>
        <v>11.2109375</v>
      </c>
      <c r="T194" s="27"/>
      <c r="U194" s="2">
        <v>193</v>
      </c>
      <c r="V194" s="5" t="s">
        <v>1718</v>
      </c>
      <c r="W194" s="2">
        <v>432</v>
      </c>
      <c r="X194" s="45">
        <f t="shared" si="16"/>
        <v>9.6428571428571441</v>
      </c>
      <c r="Y194" s="27"/>
    </row>
    <row r="195" spans="1:25" x14ac:dyDescent="0.2">
      <c r="A195" s="2">
        <v>194</v>
      </c>
      <c r="B195" s="5" t="s">
        <v>3483</v>
      </c>
      <c r="C195" s="2">
        <v>168</v>
      </c>
      <c r="D195" s="45">
        <f t="shared" si="12"/>
        <v>5</v>
      </c>
      <c r="E195" s="27"/>
      <c r="F195" s="2">
        <v>194</v>
      </c>
      <c r="G195" s="5" t="s">
        <v>2720</v>
      </c>
      <c r="H195" s="2">
        <v>438</v>
      </c>
      <c r="I195" s="45">
        <f t="shared" si="13"/>
        <v>10.195530726256983</v>
      </c>
      <c r="J195" s="27"/>
      <c r="K195" s="2">
        <v>194</v>
      </c>
      <c r="L195" s="5" t="s">
        <v>1865</v>
      </c>
      <c r="M195" s="2">
        <v>572</v>
      </c>
      <c r="N195" s="45">
        <f t="shared" si="14"/>
        <v>11.171875</v>
      </c>
      <c r="O195" s="27"/>
      <c r="P195" s="2">
        <v>194</v>
      </c>
      <c r="Q195" s="5" t="s">
        <v>492</v>
      </c>
      <c r="R195" s="2">
        <v>573</v>
      </c>
      <c r="S195" s="45">
        <f t="shared" si="15"/>
        <v>11.19140625</v>
      </c>
      <c r="T195" s="27"/>
      <c r="U195" s="2">
        <v>194</v>
      </c>
      <c r="V195" s="5" t="s">
        <v>3222</v>
      </c>
      <c r="W195" s="2">
        <v>420</v>
      </c>
      <c r="X195" s="45">
        <f t="shared" si="16"/>
        <v>9.375</v>
      </c>
      <c r="Y195" s="27"/>
    </row>
    <row r="196" spans="1:25" x14ac:dyDescent="0.2">
      <c r="A196" s="2">
        <v>195</v>
      </c>
      <c r="B196" s="5" t="s">
        <v>2578</v>
      </c>
      <c r="C196" s="2">
        <v>167</v>
      </c>
      <c r="D196" s="45">
        <f t="shared" si="12"/>
        <v>4.9702380952380949</v>
      </c>
      <c r="E196" s="27"/>
      <c r="F196" s="2">
        <v>195</v>
      </c>
      <c r="G196" s="5" t="s">
        <v>2428</v>
      </c>
      <c r="H196" s="2">
        <v>425</v>
      </c>
      <c r="I196" s="45">
        <f t="shared" si="13"/>
        <v>9.8929236499068907</v>
      </c>
      <c r="J196" s="27"/>
      <c r="K196" s="2">
        <v>195</v>
      </c>
      <c r="L196" s="5" t="s">
        <v>2244</v>
      </c>
      <c r="M196" s="2">
        <v>570</v>
      </c>
      <c r="N196" s="45">
        <f t="shared" si="14"/>
        <v>11.1328125</v>
      </c>
      <c r="O196" s="27"/>
      <c r="P196" s="2">
        <v>195</v>
      </c>
      <c r="Q196" s="5" t="s">
        <v>602</v>
      </c>
      <c r="R196" s="2">
        <v>570</v>
      </c>
      <c r="S196" s="45">
        <f t="shared" si="15"/>
        <v>11.1328125</v>
      </c>
      <c r="T196" s="27"/>
      <c r="U196" s="2">
        <v>195</v>
      </c>
      <c r="V196" s="5" t="s">
        <v>3845</v>
      </c>
      <c r="W196" s="2">
        <v>410</v>
      </c>
      <c r="X196" s="45">
        <f t="shared" si="16"/>
        <v>9.1517857142857135</v>
      </c>
      <c r="Y196" s="27"/>
    </row>
    <row r="197" spans="1:25" x14ac:dyDescent="0.2">
      <c r="A197" s="2">
        <v>196</v>
      </c>
      <c r="B197" s="5" t="s">
        <v>3673</v>
      </c>
      <c r="C197" s="2">
        <v>167</v>
      </c>
      <c r="D197" s="45">
        <f t="shared" ref="D197:D260" si="17">C197/33.6</f>
        <v>4.9702380952380949</v>
      </c>
      <c r="E197" s="27"/>
      <c r="F197" s="2">
        <v>196</v>
      </c>
      <c r="G197" s="5" t="s">
        <v>2435</v>
      </c>
      <c r="H197" s="2">
        <v>423</v>
      </c>
      <c r="I197" s="45">
        <f t="shared" ref="I197:I260" si="18">(H197/4296)*100</f>
        <v>9.8463687150837984</v>
      </c>
      <c r="J197" s="27"/>
      <c r="K197" s="2">
        <v>196</v>
      </c>
      <c r="L197" s="5" t="s">
        <v>1435</v>
      </c>
      <c r="M197" s="2">
        <v>569</v>
      </c>
      <c r="N197" s="45">
        <f t="shared" ref="N197:N260" si="19">(M197/5120)*100</f>
        <v>11.11328125</v>
      </c>
      <c r="O197" s="27"/>
      <c r="P197" s="2">
        <v>196</v>
      </c>
      <c r="Q197" s="5" t="s">
        <v>452</v>
      </c>
      <c r="R197" s="2">
        <v>563</v>
      </c>
      <c r="S197" s="45">
        <f t="shared" ref="S197:S260" si="20">(R197/5120)*100</f>
        <v>10.99609375</v>
      </c>
      <c r="T197" s="27"/>
      <c r="U197" s="2">
        <v>196</v>
      </c>
      <c r="V197" s="5" t="s">
        <v>1598</v>
      </c>
      <c r="W197" s="2">
        <v>410</v>
      </c>
      <c r="X197" s="45">
        <f t="shared" si="16"/>
        <v>9.1517857142857135</v>
      </c>
      <c r="Y197" s="27"/>
    </row>
    <row r="198" spans="1:25" x14ac:dyDescent="0.2">
      <c r="A198" s="2">
        <v>197</v>
      </c>
      <c r="B198" s="5" t="s">
        <v>3600</v>
      </c>
      <c r="C198" s="2">
        <v>166</v>
      </c>
      <c r="D198" s="45">
        <f t="shared" si="17"/>
        <v>4.9404761904761907</v>
      </c>
      <c r="E198" s="27"/>
      <c r="F198" s="2">
        <v>197</v>
      </c>
      <c r="G198" s="5" t="s">
        <v>2713</v>
      </c>
      <c r="H198" s="2">
        <v>420</v>
      </c>
      <c r="I198" s="45">
        <f t="shared" si="18"/>
        <v>9.7765363128491618</v>
      </c>
      <c r="J198" s="27"/>
      <c r="K198" s="2">
        <v>197</v>
      </c>
      <c r="L198" s="5" t="s">
        <v>434</v>
      </c>
      <c r="M198" s="2">
        <v>567</v>
      </c>
      <c r="N198" s="45">
        <f t="shared" si="19"/>
        <v>11.07421875</v>
      </c>
      <c r="O198" s="27"/>
      <c r="P198" s="2">
        <v>197</v>
      </c>
      <c r="Q198" s="5" t="s">
        <v>2521</v>
      </c>
      <c r="R198" s="2">
        <v>557</v>
      </c>
      <c r="S198" s="45">
        <f t="shared" si="20"/>
        <v>10.87890625</v>
      </c>
      <c r="T198" s="27"/>
      <c r="U198" s="2">
        <v>197</v>
      </c>
      <c r="V198" s="5" t="s">
        <v>1191</v>
      </c>
      <c r="W198" s="2">
        <v>409</v>
      </c>
      <c r="X198" s="45">
        <f t="shared" si="16"/>
        <v>9.1294642857142847</v>
      </c>
      <c r="Y198" s="27"/>
    </row>
    <row r="199" spans="1:25" x14ac:dyDescent="0.2">
      <c r="A199" s="2">
        <v>198</v>
      </c>
      <c r="B199" s="5" t="s">
        <v>3019</v>
      </c>
      <c r="C199" s="2">
        <v>164</v>
      </c>
      <c r="D199" s="45">
        <f t="shared" si="17"/>
        <v>4.8809523809523805</v>
      </c>
      <c r="E199" s="27"/>
      <c r="F199" s="2">
        <v>198</v>
      </c>
      <c r="G199" s="5" t="s">
        <v>2579</v>
      </c>
      <c r="H199" s="2">
        <v>419</v>
      </c>
      <c r="I199" s="45">
        <f t="shared" si="18"/>
        <v>9.7532588454376157</v>
      </c>
      <c r="J199" s="27"/>
      <c r="K199" s="2">
        <v>198</v>
      </c>
      <c r="L199" s="5" t="s">
        <v>1067</v>
      </c>
      <c r="M199" s="2">
        <v>562</v>
      </c>
      <c r="N199" s="45">
        <f t="shared" si="19"/>
        <v>10.9765625</v>
      </c>
      <c r="O199" s="27"/>
      <c r="P199" s="2">
        <v>198</v>
      </c>
      <c r="Q199" s="5" t="s">
        <v>437</v>
      </c>
      <c r="R199" s="2">
        <v>557</v>
      </c>
      <c r="S199" s="45">
        <f t="shared" si="20"/>
        <v>10.87890625</v>
      </c>
      <c r="T199" s="27"/>
      <c r="U199" s="2">
        <v>198</v>
      </c>
      <c r="V199" s="5" t="s">
        <v>3768</v>
      </c>
      <c r="W199" s="2">
        <v>405</v>
      </c>
      <c r="X199" s="45">
        <f t="shared" ref="X199:X262" si="21">(W199/(35*128))*100</f>
        <v>9.0401785714285712</v>
      </c>
      <c r="Y199" s="27"/>
    </row>
    <row r="200" spans="1:25" x14ac:dyDescent="0.2">
      <c r="A200" s="2">
        <v>199</v>
      </c>
      <c r="B200" s="5" t="s">
        <v>3374</v>
      </c>
      <c r="C200" s="2">
        <v>164</v>
      </c>
      <c r="D200" s="45">
        <f t="shared" si="17"/>
        <v>4.8809523809523805</v>
      </c>
      <c r="E200" s="27"/>
      <c r="F200" s="2">
        <v>199</v>
      </c>
      <c r="G200" s="5" t="s">
        <v>2582</v>
      </c>
      <c r="H200" s="2">
        <v>417</v>
      </c>
      <c r="I200" s="45">
        <f t="shared" si="18"/>
        <v>9.7067039106145252</v>
      </c>
      <c r="J200" s="27"/>
      <c r="K200" s="2">
        <v>199</v>
      </c>
      <c r="L200" s="5" t="s">
        <v>615</v>
      </c>
      <c r="M200" s="2">
        <v>558</v>
      </c>
      <c r="N200" s="45">
        <f t="shared" si="19"/>
        <v>10.8984375</v>
      </c>
      <c r="O200" s="27"/>
      <c r="P200" s="2">
        <v>199</v>
      </c>
      <c r="Q200" s="5" t="s">
        <v>1581</v>
      </c>
      <c r="R200" s="2">
        <v>549</v>
      </c>
      <c r="S200" s="45">
        <f t="shared" si="20"/>
        <v>10.72265625</v>
      </c>
      <c r="T200" s="27"/>
      <c r="U200" s="2">
        <v>199</v>
      </c>
      <c r="V200" s="5" t="s">
        <v>1727</v>
      </c>
      <c r="W200" s="2">
        <v>389</v>
      </c>
      <c r="X200" s="45">
        <f t="shared" si="21"/>
        <v>8.6830357142857135</v>
      </c>
      <c r="Y200" s="27"/>
    </row>
    <row r="201" spans="1:25" x14ac:dyDescent="0.2">
      <c r="A201" s="2">
        <v>200</v>
      </c>
      <c r="B201" s="5" t="s">
        <v>2</v>
      </c>
      <c r="C201" s="2">
        <v>163</v>
      </c>
      <c r="D201" s="45">
        <f t="shared" si="17"/>
        <v>4.8511904761904763</v>
      </c>
      <c r="E201" s="27"/>
      <c r="F201" s="2">
        <v>200</v>
      </c>
      <c r="G201" s="5" t="s">
        <v>2243</v>
      </c>
      <c r="H201" s="2">
        <v>406</v>
      </c>
      <c r="I201" s="45">
        <f t="shared" si="18"/>
        <v>9.4506517690875231</v>
      </c>
      <c r="J201" s="27"/>
      <c r="K201" s="2">
        <v>200</v>
      </c>
      <c r="L201" s="5" t="s">
        <v>437</v>
      </c>
      <c r="M201" s="2">
        <v>555</v>
      </c>
      <c r="N201" s="45">
        <f t="shared" si="19"/>
        <v>10.83984375</v>
      </c>
      <c r="O201" s="27"/>
      <c r="P201" s="2">
        <v>200</v>
      </c>
      <c r="Q201" s="5" t="s">
        <v>86</v>
      </c>
      <c r="R201" s="2">
        <v>547</v>
      </c>
      <c r="S201" s="45">
        <f t="shared" si="20"/>
        <v>10.68359375</v>
      </c>
      <c r="T201" s="27"/>
      <c r="U201" s="2">
        <v>200</v>
      </c>
      <c r="V201" s="5" t="s">
        <v>1518</v>
      </c>
      <c r="W201" s="2">
        <v>387</v>
      </c>
      <c r="X201" s="45">
        <f t="shared" si="21"/>
        <v>8.6383928571428577</v>
      </c>
      <c r="Y201" s="27"/>
    </row>
    <row r="202" spans="1:25" x14ac:dyDescent="0.2">
      <c r="A202" s="2">
        <v>201</v>
      </c>
      <c r="B202" s="5" t="s">
        <v>1475</v>
      </c>
      <c r="C202" s="2">
        <v>163</v>
      </c>
      <c r="D202" s="45">
        <f t="shared" si="17"/>
        <v>4.8511904761904763</v>
      </c>
      <c r="E202" s="27"/>
      <c r="F202" s="2">
        <v>201</v>
      </c>
      <c r="G202" s="5" t="s">
        <v>2755</v>
      </c>
      <c r="H202" s="2">
        <v>406</v>
      </c>
      <c r="I202" s="45">
        <f t="shared" si="18"/>
        <v>9.4506517690875231</v>
      </c>
      <c r="J202" s="27"/>
      <c r="K202" s="2">
        <v>201</v>
      </c>
      <c r="L202" s="5" t="s">
        <v>252</v>
      </c>
      <c r="M202" s="2">
        <v>550</v>
      </c>
      <c r="N202" s="45">
        <f t="shared" si="19"/>
        <v>10.7421875</v>
      </c>
      <c r="O202" s="27"/>
      <c r="P202" s="2">
        <v>201</v>
      </c>
      <c r="Q202" s="5" t="s">
        <v>1714</v>
      </c>
      <c r="R202" s="2">
        <v>541</v>
      </c>
      <c r="S202" s="45">
        <f t="shared" si="20"/>
        <v>10.56640625</v>
      </c>
      <c r="T202" s="27"/>
      <c r="U202" s="30">
        <v>201</v>
      </c>
      <c r="V202" s="5" t="s">
        <v>3783</v>
      </c>
      <c r="W202" s="30">
        <v>374</v>
      </c>
      <c r="X202" s="45">
        <f t="shared" si="21"/>
        <v>8.3482142857142847</v>
      </c>
      <c r="Y202" s="27"/>
    </row>
    <row r="203" spans="1:25" x14ac:dyDescent="0.2">
      <c r="A203" s="2">
        <v>202</v>
      </c>
      <c r="B203" s="5" t="s">
        <v>3198</v>
      </c>
      <c r="C203" s="2">
        <v>162</v>
      </c>
      <c r="D203" s="45">
        <f t="shared" si="17"/>
        <v>4.8214285714285712</v>
      </c>
      <c r="E203" s="27"/>
      <c r="F203" s="2">
        <v>202</v>
      </c>
      <c r="G203" s="5" t="s">
        <v>2789</v>
      </c>
      <c r="H203" s="2">
        <v>404</v>
      </c>
      <c r="I203" s="45">
        <f t="shared" si="18"/>
        <v>9.4040968342644327</v>
      </c>
      <c r="J203" s="27"/>
      <c r="K203" s="2">
        <v>202</v>
      </c>
      <c r="L203" s="5" t="s">
        <v>250</v>
      </c>
      <c r="M203" s="2">
        <v>550</v>
      </c>
      <c r="N203" s="45">
        <f t="shared" si="19"/>
        <v>10.7421875</v>
      </c>
      <c r="O203" s="27"/>
      <c r="P203" s="2">
        <v>202</v>
      </c>
      <c r="Q203" s="5" t="s">
        <v>2317</v>
      </c>
      <c r="R203" s="2">
        <v>540</v>
      </c>
      <c r="S203" s="45">
        <f t="shared" si="20"/>
        <v>10.546875</v>
      </c>
      <c r="T203" s="27"/>
      <c r="U203" s="2">
        <v>202</v>
      </c>
      <c r="V203" s="5" t="s">
        <v>86</v>
      </c>
      <c r="W203" s="2">
        <v>369</v>
      </c>
      <c r="X203" s="45">
        <f t="shared" si="21"/>
        <v>8.2366071428571423</v>
      </c>
      <c r="Y203" s="27"/>
    </row>
    <row r="204" spans="1:25" x14ac:dyDescent="0.2">
      <c r="A204" s="2">
        <v>203</v>
      </c>
      <c r="B204" s="5" t="s">
        <v>3476</v>
      </c>
      <c r="C204" s="2">
        <v>162</v>
      </c>
      <c r="D204" s="45">
        <f t="shared" si="17"/>
        <v>4.8214285714285712</v>
      </c>
      <c r="E204" s="27"/>
      <c r="F204" s="2">
        <v>203</v>
      </c>
      <c r="G204" s="5" t="s">
        <v>1370</v>
      </c>
      <c r="H204" s="2">
        <v>397</v>
      </c>
      <c r="I204" s="45">
        <f t="shared" si="18"/>
        <v>9.2411545623836133</v>
      </c>
      <c r="J204" s="27"/>
      <c r="K204" s="2">
        <v>203</v>
      </c>
      <c r="L204" s="5" t="s">
        <v>824</v>
      </c>
      <c r="M204" s="2">
        <v>549</v>
      </c>
      <c r="N204" s="45">
        <f t="shared" si="19"/>
        <v>10.72265625</v>
      </c>
      <c r="O204" s="27"/>
      <c r="P204" s="2">
        <v>203</v>
      </c>
      <c r="Q204" s="5" t="s">
        <v>423</v>
      </c>
      <c r="R204" s="2">
        <v>540</v>
      </c>
      <c r="S204" s="45">
        <f t="shared" si="20"/>
        <v>10.546875</v>
      </c>
      <c r="T204" s="27"/>
      <c r="U204" s="2">
        <v>203</v>
      </c>
      <c r="V204" s="5" t="s">
        <v>838</v>
      </c>
      <c r="W204" s="2">
        <v>366</v>
      </c>
      <c r="X204" s="45">
        <f t="shared" si="21"/>
        <v>8.1696428571428577</v>
      </c>
      <c r="Y204" s="27"/>
    </row>
    <row r="205" spans="1:25" x14ac:dyDescent="0.2">
      <c r="A205" s="2">
        <v>204</v>
      </c>
      <c r="B205" s="5" t="s">
        <v>2078</v>
      </c>
      <c r="C205" s="2">
        <v>160</v>
      </c>
      <c r="D205" s="45">
        <f t="shared" si="17"/>
        <v>4.7619047619047619</v>
      </c>
      <c r="E205" s="27"/>
      <c r="F205" s="2">
        <v>204</v>
      </c>
      <c r="G205" s="5" t="s">
        <v>242</v>
      </c>
      <c r="H205" s="2">
        <v>397</v>
      </c>
      <c r="I205" s="45">
        <f t="shared" si="18"/>
        <v>9.2411545623836133</v>
      </c>
      <c r="J205" s="27"/>
      <c r="K205" s="2">
        <v>204</v>
      </c>
      <c r="L205" s="5" t="s">
        <v>1596</v>
      </c>
      <c r="M205" s="2">
        <v>549</v>
      </c>
      <c r="N205" s="45">
        <f t="shared" si="19"/>
        <v>10.72265625</v>
      </c>
      <c r="O205" s="27"/>
      <c r="P205" s="2">
        <v>204</v>
      </c>
      <c r="Q205" s="5" t="s">
        <v>541</v>
      </c>
      <c r="R205" s="2">
        <v>537</v>
      </c>
      <c r="S205" s="45">
        <f t="shared" si="20"/>
        <v>10.48828125</v>
      </c>
      <c r="T205" s="27"/>
      <c r="U205" s="2">
        <v>204</v>
      </c>
      <c r="V205" s="5" t="s">
        <v>2973</v>
      </c>
      <c r="W205" s="2">
        <v>359</v>
      </c>
      <c r="X205" s="45">
        <f t="shared" si="21"/>
        <v>8.0133928571428577</v>
      </c>
      <c r="Y205" s="27"/>
    </row>
    <row r="206" spans="1:25" x14ac:dyDescent="0.2">
      <c r="A206" s="2">
        <v>205</v>
      </c>
      <c r="B206" s="5" t="s">
        <v>2836</v>
      </c>
      <c r="C206" s="2">
        <v>160</v>
      </c>
      <c r="D206" s="45">
        <f t="shared" si="17"/>
        <v>4.7619047619047619</v>
      </c>
      <c r="E206" s="27"/>
      <c r="F206" s="2">
        <v>205</v>
      </c>
      <c r="G206" s="5" t="s">
        <v>45</v>
      </c>
      <c r="H206" s="2">
        <v>397</v>
      </c>
      <c r="I206" s="45">
        <f t="shared" si="18"/>
        <v>9.2411545623836133</v>
      </c>
      <c r="J206" s="27"/>
      <c r="K206" s="2">
        <v>205</v>
      </c>
      <c r="L206" s="5" t="s">
        <v>1843</v>
      </c>
      <c r="M206" s="2">
        <v>540</v>
      </c>
      <c r="N206" s="45">
        <f t="shared" si="19"/>
        <v>10.546875</v>
      </c>
      <c r="O206" s="27"/>
      <c r="P206" s="2">
        <v>205</v>
      </c>
      <c r="Q206" s="5" t="s">
        <v>2042</v>
      </c>
      <c r="R206" s="2">
        <v>535</v>
      </c>
      <c r="S206" s="45">
        <f t="shared" si="20"/>
        <v>10.44921875</v>
      </c>
      <c r="T206" s="27"/>
      <c r="U206" s="2">
        <v>205</v>
      </c>
      <c r="V206" s="5" t="s">
        <v>2374</v>
      </c>
      <c r="W206" s="2">
        <v>357</v>
      </c>
      <c r="X206" s="45">
        <f t="shared" si="21"/>
        <v>7.9687499999999991</v>
      </c>
      <c r="Y206" s="27"/>
    </row>
    <row r="207" spans="1:25" x14ac:dyDescent="0.2">
      <c r="A207" s="2">
        <v>206</v>
      </c>
      <c r="B207" s="5" t="s">
        <v>3295</v>
      </c>
      <c r="C207" s="2">
        <v>158</v>
      </c>
      <c r="D207" s="45">
        <f t="shared" si="17"/>
        <v>4.7023809523809526</v>
      </c>
      <c r="E207" s="27"/>
      <c r="F207" s="2">
        <v>206</v>
      </c>
      <c r="G207" s="5" t="s">
        <v>2791</v>
      </c>
      <c r="H207" s="2">
        <v>393</v>
      </c>
      <c r="I207" s="45">
        <f t="shared" si="18"/>
        <v>9.1480446927374288</v>
      </c>
      <c r="J207" s="27"/>
      <c r="K207" s="2">
        <v>206</v>
      </c>
      <c r="L207" s="5" t="s">
        <v>1846</v>
      </c>
      <c r="M207" s="2">
        <v>536</v>
      </c>
      <c r="N207" s="45">
        <f t="shared" si="19"/>
        <v>10.46875</v>
      </c>
      <c r="O207" s="27"/>
      <c r="P207" s="2">
        <v>206</v>
      </c>
      <c r="Q207" s="5" t="s">
        <v>2475</v>
      </c>
      <c r="R207" s="2">
        <v>531</v>
      </c>
      <c r="S207" s="45">
        <f t="shared" si="20"/>
        <v>10.37109375</v>
      </c>
      <c r="T207" s="27"/>
      <c r="U207" s="2">
        <v>206</v>
      </c>
      <c r="V207" s="5" t="s">
        <v>1700</v>
      </c>
      <c r="W207" s="2">
        <v>356</v>
      </c>
      <c r="X207" s="45">
        <f t="shared" si="21"/>
        <v>7.9464285714285712</v>
      </c>
      <c r="Y207" s="27"/>
    </row>
    <row r="208" spans="1:25" x14ac:dyDescent="0.2">
      <c r="A208" s="2">
        <v>207</v>
      </c>
      <c r="B208" s="5" t="s">
        <v>3096</v>
      </c>
      <c r="C208" s="2">
        <v>157</v>
      </c>
      <c r="D208" s="45">
        <f t="shared" si="17"/>
        <v>4.6726190476190474</v>
      </c>
      <c r="E208" s="27"/>
      <c r="F208" s="2">
        <v>207</v>
      </c>
      <c r="G208" s="5" t="s">
        <v>2756</v>
      </c>
      <c r="H208" s="2">
        <v>387</v>
      </c>
      <c r="I208" s="45">
        <f t="shared" si="18"/>
        <v>9.0083798882681556</v>
      </c>
      <c r="J208" s="27"/>
      <c r="K208" s="2">
        <v>207</v>
      </c>
      <c r="L208" s="5" t="s">
        <v>2218</v>
      </c>
      <c r="M208" s="2">
        <v>534</v>
      </c>
      <c r="N208" s="45">
        <f t="shared" si="19"/>
        <v>10.4296875</v>
      </c>
      <c r="O208" s="27"/>
      <c r="P208" s="2">
        <v>207</v>
      </c>
      <c r="Q208" s="5" t="s">
        <v>2508</v>
      </c>
      <c r="R208" s="2">
        <v>519</v>
      </c>
      <c r="S208" s="45">
        <f t="shared" si="20"/>
        <v>10.13671875</v>
      </c>
      <c r="T208" s="27"/>
      <c r="U208" s="2">
        <v>207</v>
      </c>
      <c r="V208" s="5" t="s">
        <v>3836</v>
      </c>
      <c r="W208" s="2">
        <v>354</v>
      </c>
      <c r="X208" s="45">
        <f t="shared" si="21"/>
        <v>7.9017857142857135</v>
      </c>
      <c r="Y208" s="27"/>
    </row>
    <row r="209" spans="1:25" x14ac:dyDescent="0.2">
      <c r="A209" s="2">
        <v>208</v>
      </c>
      <c r="B209" s="5" t="s">
        <v>3164</v>
      </c>
      <c r="C209" s="2">
        <v>157</v>
      </c>
      <c r="D209" s="45">
        <f t="shared" si="17"/>
        <v>4.6726190476190474</v>
      </c>
      <c r="E209" s="27"/>
      <c r="F209" s="2">
        <v>208</v>
      </c>
      <c r="G209" s="5" t="s">
        <v>2073</v>
      </c>
      <c r="H209" s="2">
        <v>386</v>
      </c>
      <c r="I209" s="45">
        <f t="shared" si="18"/>
        <v>8.9851024208566113</v>
      </c>
      <c r="J209" s="27"/>
      <c r="K209" s="2">
        <v>208</v>
      </c>
      <c r="L209" s="5" t="s">
        <v>541</v>
      </c>
      <c r="M209" s="2">
        <v>531</v>
      </c>
      <c r="N209" s="45">
        <f t="shared" si="19"/>
        <v>10.37109375</v>
      </c>
      <c r="O209" s="27"/>
      <c r="P209" s="2">
        <v>208</v>
      </c>
      <c r="Q209" s="5" t="s">
        <v>2189</v>
      </c>
      <c r="R209" s="2">
        <v>517</v>
      </c>
      <c r="S209" s="45">
        <f t="shared" si="20"/>
        <v>10.09765625</v>
      </c>
      <c r="T209" s="27"/>
      <c r="U209" s="2">
        <v>208</v>
      </c>
      <c r="V209" s="5" t="s">
        <v>4003</v>
      </c>
      <c r="W209" s="2">
        <v>350</v>
      </c>
      <c r="X209" s="45">
        <f t="shared" si="21"/>
        <v>7.8125</v>
      </c>
      <c r="Y209" s="27"/>
    </row>
    <row r="210" spans="1:25" x14ac:dyDescent="0.2">
      <c r="A210" s="2">
        <v>209</v>
      </c>
      <c r="B210" s="5" t="s">
        <v>2595</v>
      </c>
      <c r="C210" s="2">
        <v>156</v>
      </c>
      <c r="D210" s="45">
        <f t="shared" si="17"/>
        <v>4.6428571428571423</v>
      </c>
      <c r="E210" s="27"/>
      <c r="F210" s="2">
        <v>209</v>
      </c>
      <c r="G210" s="5" t="s">
        <v>2754</v>
      </c>
      <c r="H210" s="2">
        <v>384</v>
      </c>
      <c r="I210" s="45">
        <f t="shared" si="18"/>
        <v>8.938547486033519</v>
      </c>
      <c r="J210" s="27"/>
      <c r="K210" s="2">
        <v>209</v>
      </c>
      <c r="L210" s="5" t="s">
        <v>2527</v>
      </c>
      <c r="M210" s="2">
        <v>522</v>
      </c>
      <c r="N210" s="45">
        <f t="shared" si="19"/>
        <v>10.1953125</v>
      </c>
      <c r="O210" s="27"/>
      <c r="P210" s="2">
        <v>209</v>
      </c>
      <c r="Q210" s="5" t="s">
        <v>1513</v>
      </c>
      <c r="R210" s="2">
        <v>513</v>
      </c>
      <c r="S210" s="45">
        <f t="shared" si="20"/>
        <v>10.01953125</v>
      </c>
      <c r="T210" s="27"/>
      <c r="U210" s="2">
        <v>209</v>
      </c>
      <c r="V210" s="5" t="s">
        <v>2276</v>
      </c>
      <c r="W210" s="2">
        <v>350</v>
      </c>
      <c r="X210" s="45">
        <f t="shared" si="21"/>
        <v>7.8125</v>
      </c>
      <c r="Y210" s="27"/>
    </row>
    <row r="211" spans="1:25" x14ac:dyDescent="0.2">
      <c r="A211" s="2">
        <v>210</v>
      </c>
      <c r="B211" s="5" t="s">
        <v>3291</v>
      </c>
      <c r="C211" s="2">
        <v>156</v>
      </c>
      <c r="D211" s="45">
        <f t="shared" si="17"/>
        <v>4.6428571428571423</v>
      </c>
      <c r="E211" s="27"/>
      <c r="F211" s="2">
        <v>210</v>
      </c>
      <c r="G211" s="5" t="s">
        <v>1438</v>
      </c>
      <c r="H211" s="2">
        <v>380</v>
      </c>
      <c r="I211" s="45">
        <f t="shared" si="18"/>
        <v>8.8454376163873381</v>
      </c>
      <c r="J211" s="27"/>
      <c r="K211" s="2">
        <v>210</v>
      </c>
      <c r="L211" s="5" t="s">
        <v>1438</v>
      </c>
      <c r="M211" s="2">
        <v>509</v>
      </c>
      <c r="N211" s="45">
        <f t="shared" si="19"/>
        <v>9.94140625</v>
      </c>
      <c r="O211" s="27"/>
      <c r="P211" s="2">
        <v>210</v>
      </c>
      <c r="Q211" s="5" t="s">
        <v>127</v>
      </c>
      <c r="R211" s="2">
        <v>512</v>
      </c>
      <c r="S211" s="45">
        <f t="shared" si="20"/>
        <v>10</v>
      </c>
      <c r="T211" s="27"/>
      <c r="U211" s="2">
        <v>210</v>
      </c>
      <c r="V211" s="5" t="s">
        <v>1852</v>
      </c>
      <c r="W211" s="2">
        <v>341</v>
      </c>
      <c r="X211" s="45">
        <f t="shared" si="21"/>
        <v>7.6116071428571423</v>
      </c>
      <c r="Y211" s="27"/>
    </row>
    <row r="212" spans="1:25" x14ac:dyDescent="0.2">
      <c r="A212" s="2">
        <v>211</v>
      </c>
      <c r="B212" s="5" t="s">
        <v>3543</v>
      </c>
      <c r="C212" s="2">
        <v>155</v>
      </c>
      <c r="D212" s="45">
        <f t="shared" si="17"/>
        <v>4.6130952380952381</v>
      </c>
      <c r="E212" s="27"/>
      <c r="F212" s="2">
        <v>211</v>
      </c>
      <c r="G212" s="5" t="s">
        <v>1741</v>
      </c>
      <c r="H212" s="2">
        <v>380</v>
      </c>
      <c r="I212" s="45">
        <f t="shared" si="18"/>
        <v>8.8454376163873381</v>
      </c>
      <c r="J212" s="27"/>
      <c r="K212" s="2">
        <v>211</v>
      </c>
      <c r="L212" s="5" t="s">
        <v>2681</v>
      </c>
      <c r="M212" s="2">
        <v>497</v>
      </c>
      <c r="N212" s="45">
        <f t="shared" si="19"/>
        <v>9.70703125</v>
      </c>
      <c r="O212" s="27"/>
      <c r="P212" s="2">
        <v>211</v>
      </c>
      <c r="Q212" s="5" t="s">
        <v>118</v>
      </c>
      <c r="R212" s="2">
        <v>510</v>
      </c>
      <c r="S212" s="45">
        <f t="shared" si="20"/>
        <v>9.9609375</v>
      </c>
      <c r="T212" s="27"/>
      <c r="U212" s="30">
        <v>211</v>
      </c>
      <c r="V212" s="5" t="s">
        <v>510</v>
      </c>
      <c r="W212" s="30">
        <v>336</v>
      </c>
      <c r="X212" s="45">
        <f t="shared" si="21"/>
        <v>7.5</v>
      </c>
      <c r="Y212" s="27"/>
    </row>
    <row r="213" spans="1:25" x14ac:dyDescent="0.2">
      <c r="A213" s="2">
        <v>212</v>
      </c>
      <c r="B213" s="5" t="s">
        <v>3166</v>
      </c>
      <c r="C213" s="2">
        <v>154</v>
      </c>
      <c r="D213" s="45">
        <f t="shared" si="17"/>
        <v>4.583333333333333</v>
      </c>
      <c r="E213" s="27"/>
      <c r="F213" s="2">
        <v>212</v>
      </c>
      <c r="G213" s="5" t="s">
        <v>1642</v>
      </c>
      <c r="H213" s="2">
        <v>376</v>
      </c>
      <c r="I213" s="45">
        <f t="shared" si="18"/>
        <v>8.7523277467411553</v>
      </c>
      <c r="J213" s="27"/>
      <c r="K213" s="2">
        <v>212</v>
      </c>
      <c r="L213" s="5" t="s">
        <v>1863</v>
      </c>
      <c r="M213" s="2">
        <v>496</v>
      </c>
      <c r="N213" s="45">
        <f t="shared" si="19"/>
        <v>9.6875</v>
      </c>
      <c r="O213" s="27"/>
      <c r="P213" s="2">
        <v>212</v>
      </c>
      <c r="Q213" s="5" t="s">
        <v>2188</v>
      </c>
      <c r="R213" s="2">
        <v>508</v>
      </c>
      <c r="S213" s="45">
        <f t="shared" si="20"/>
        <v>9.921875</v>
      </c>
      <c r="T213" s="27"/>
      <c r="U213" s="2">
        <v>212</v>
      </c>
      <c r="V213" s="5" t="s">
        <v>1239</v>
      </c>
      <c r="W213" s="2">
        <v>335</v>
      </c>
      <c r="X213" s="45">
        <f t="shared" si="21"/>
        <v>7.4776785714285712</v>
      </c>
      <c r="Y213" s="27"/>
    </row>
    <row r="214" spans="1:25" x14ac:dyDescent="0.2">
      <c r="A214" s="2">
        <v>213</v>
      </c>
      <c r="B214" s="5" t="s">
        <v>2913</v>
      </c>
      <c r="C214" s="2">
        <v>153</v>
      </c>
      <c r="D214" s="45">
        <f t="shared" si="17"/>
        <v>4.5535714285714279</v>
      </c>
      <c r="E214" s="27"/>
      <c r="F214" s="2">
        <v>213</v>
      </c>
      <c r="G214" s="5" t="s">
        <v>105</v>
      </c>
      <c r="H214" s="2">
        <v>361</v>
      </c>
      <c r="I214" s="45">
        <f t="shared" si="18"/>
        <v>8.4031657355679705</v>
      </c>
      <c r="J214" s="27"/>
      <c r="K214" s="2">
        <v>213</v>
      </c>
      <c r="L214" s="5" t="s">
        <v>1535</v>
      </c>
      <c r="M214" s="2">
        <v>488</v>
      </c>
      <c r="N214" s="45">
        <f t="shared" si="19"/>
        <v>9.53125</v>
      </c>
      <c r="O214" s="27"/>
      <c r="P214" s="2">
        <v>213</v>
      </c>
      <c r="Q214" s="5" t="s">
        <v>2509</v>
      </c>
      <c r="R214" s="2">
        <v>504</v>
      </c>
      <c r="S214" s="45">
        <f t="shared" si="20"/>
        <v>9.84375</v>
      </c>
      <c r="T214" s="27"/>
      <c r="U214" s="2">
        <v>213</v>
      </c>
      <c r="V214" s="5" t="s">
        <v>834</v>
      </c>
      <c r="W214" s="2">
        <v>333</v>
      </c>
      <c r="X214" s="45">
        <f t="shared" si="21"/>
        <v>7.4330357142857144</v>
      </c>
      <c r="Y214" s="27"/>
    </row>
    <row r="215" spans="1:25" x14ac:dyDescent="0.2">
      <c r="A215" s="2">
        <v>214</v>
      </c>
      <c r="B215" s="5" t="s">
        <v>3104</v>
      </c>
      <c r="C215" s="2">
        <v>150</v>
      </c>
      <c r="D215" s="45">
        <f t="shared" si="17"/>
        <v>4.4642857142857144</v>
      </c>
      <c r="E215" s="27"/>
      <c r="F215" s="2">
        <v>214</v>
      </c>
      <c r="G215" s="5" t="s">
        <v>458</v>
      </c>
      <c r="H215" s="2">
        <v>356</v>
      </c>
      <c r="I215" s="45">
        <f t="shared" si="18"/>
        <v>8.2867783985102417</v>
      </c>
      <c r="J215" s="27"/>
      <c r="K215" s="2">
        <v>214</v>
      </c>
      <c r="L215" s="5" t="s">
        <v>245</v>
      </c>
      <c r="M215" s="2">
        <v>483</v>
      </c>
      <c r="N215" s="45">
        <f t="shared" si="19"/>
        <v>9.43359375</v>
      </c>
      <c r="O215" s="27"/>
      <c r="P215" s="2">
        <v>214</v>
      </c>
      <c r="Q215" s="5" t="s">
        <v>512</v>
      </c>
      <c r="R215" s="2">
        <v>497</v>
      </c>
      <c r="S215" s="45">
        <f t="shared" si="20"/>
        <v>9.70703125</v>
      </c>
      <c r="T215" s="27"/>
      <c r="U215" s="2">
        <v>214</v>
      </c>
      <c r="V215" s="5" t="s">
        <v>3891</v>
      </c>
      <c r="W215" s="2">
        <v>328</v>
      </c>
      <c r="X215" s="45">
        <f t="shared" si="21"/>
        <v>7.3214285714285721</v>
      </c>
      <c r="Y215" s="27"/>
    </row>
    <row r="216" spans="1:25" x14ac:dyDescent="0.2">
      <c r="A216" s="2">
        <v>215</v>
      </c>
      <c r="B216" s="5" t="s">
        <v>3043</v>
      </c>
      <c r="C216" s="2">
        <v>147</v>
      </c>
      <c r="D216" s="45">
        <f t="shared" si="17"/>
        <v>4.375</v>
      </c>
      <c r="E216" s="27"/>
      <c r="F216" s="2">
        <v>215</v>
      </c>
      <c r="G216" s="5" t="s">
        <v>2768</v>
      </c>
      <c r="H216" s="2">
        <v>355</v>
      </c>
      <c r="I216" s="45">
        <f t="shared" si="18"/>
        <v>8.2635009310986973</v>
      </c>
      <c r="J216" s="27"/>
      <c r="K216" s="2">
        <v>215</v>
      </c>
      <c r="L216" s="5" t="s">
        <v>1948</v>
      </c>
      <c r="M216" s="2">
        <v>477</v>
      </c>
      <c r="N216" s="45">
        <f t="shared" si="19"/>
        <v>9.31640625</v>
      </c>
      <c r="O216" s="27"/>
      <c r="P216" s="2">
        <v>215</v>
      </c>
      <c r="Q216" s="5" t="s">
        <v>1692</v>
      </c>
      <c r="R216" s="2">
        <v>491</v>
      </c>
      <c r="S216" s="45">
        <f t="shared" si="20"/>
        <v>9.58984375</v>
      </c>
      <c r="T216" s="27"/>
      <c r="U216" s="2">
        <v>215</v>
      </c>
      <c r="V216" s="5" t="s">
        <v>636</v>
      </c>
      <c r="W216" s="2">
        <v>324</v>
      </c>
      <c r="X216" s="45">
        <f t="shared" si="21"/>
        <v>7.2321428571428577</v>
      </c>
      <c r="Y216" s="27"/>
    </row>
    <row r="217" spans="1:25" x14ac:dyDescent="0.2">
      <c r="A217" s="2">
        <v>216</v>
      </c>
      <c r="B217" s="5" t="s">
        <v>3410</v>
      </c>
      <c r="C217" s="2">
        <v>145</v>
      </c>
      <c r="D217" s="45">
        <f t="shared" si="17"/>
        <v>4.3154761904761907</v>
      </c>
      <c r="E217" s="27"/>
      <c r="F217" s="2">
        <v>216</v>
      </c>
      <c r="G217" s="5" t="s">
        <v>2530</v>
      </c>
      <c r="H217" s="2">
        <v>351</v>
      </c>
      <c r="I217" s="45">
        <f t="shared" si="18"/>
        <v>8.1703910614525146</v>
      </c>
      <c r="J217" s="27"/>
      <c r="K217" s="2">
        <v>216</v>
      </c>
      <c r="L217" s="5" t="s">
        <v>1935</v>
      </c>
      <c r="M217" s="2">
        <v>477</v>
      </c>
      <c r="N217" s="45">
        <f t="shared" si="19"/>
        <v>9.31640625</v>
      </c>
      <c r="O217" s="27"/>
      <c r="P217" s="2">
        <v>216</v>
      </c>
      <c r="Q217" s="5" t="s">
        <v>2054</v>
      </c>
      <c r="R217" s="2">
        <v>489</v>
      </c>
      <c r="S217" s="45">
        <f t="shared" si="20"/>
        <v>9.55078125</v>
      </c>
      <c r="T217" s="27"/>
      <c r="U217" s="2">
        <v>216</v>
      </c>
      <c r="V217" s="5" t="s">
        <v>1617</v>
      </c>
      <c r="W217" s="2">
        <v>321</v>
      </c>
      <c r="X217" s="45">
        <f t="shared" si="21"/>
        <v>7.1651785714285712</v>
      </c>
      <c r="Y217" s="27"/>
    </row>
    <row r="218" spans="1:25" x14ac:dyDescent="0.2">
      <c r="A218" s="2">
        <v>217</v>
      </c>
      <c r="B218" s="5" t="s">
        <v>3136</v>
      </c>
      <c r="C218" s="2">
        <v>145</v>
      </c>
      <c r="D218" s="45">
        <f t="shared" si="17"/>
        <v>4.3154761904761907</v>
      </c>
      <c r="E218" s="27"/>
      <c r="F218" s="2">
        <v>217</v>
      </c>
      <c r="G218" s="5" t="s">
        <v>2844</v>
      </c>
      <c r="H218" s="2">
        <v>349</v>
      </c>
      <c r="I218" s="45">
        <f t="shared" si="18"/>
        <v>8.1238361266294223</v>
      </c>
      <c r="J218" s="27"/>
      <c r="K218" s="2">
        <v>217</v>
      </c>
      <c r="L218" s="5" t="s">
        <v>1776</v>
      </c>
      <c r="M218" s="2">
        <v>469</v>
      </c>
      <c r="N218" s="45">
        <f t="shared" si="19"/>
        <v>9.16015625</v>
      </c>
      <c r="O218" s="27"/>
      <c r="P218" s="2">
        <v>217</v>
      </c>
      <c r="Q218" s="5" t="s">
        <v>1851</v>
      </c>
      <c r="R218" s="2">
        <v>486</v>
      </c>
      <c r="S218" s="45">
        <f t="shared" si="20"/>
        <v>9.4921875</v>
      </c>
      <c r="T218" s="27"/>
      <c r="U218" s="2">
        <v>217</v>
      </c>
      <c r="V218" s="5" t="s">
        <v>1960</v>
      </c>
      <c r="W218" s="2">
        <v>320</v>
      </c>
      <c r="X218" s="45">
        <f t="shared" si="21"/>
        <v>7.1428571428571423</v>
      </c>
      <c r="Y218" s="27"/>
    </row>
    <row r="219" spans="1:25" x14ac:dyDescent="0.2">
      <c r="A219" s="2">
        <v>218</v>
      </c>
      <c r="B219" s="5" t="s">
        <v>3366</v>
      </c>
      <c r="C219" s="2">
        <v>143</v>
      </c>
      <c r="D219" s="45">
        <f t="shared" si="17"/>
        <v>4.2559523809523805</v>
      </c>
      <c r="E219" s="27"/>
      <c r="F219" s="2">
        <v>218</v>
      </c>
      <c r="G219" s="5" t="s">
        <v>1785</v>
      </c>
      <c r="H219" s="2">
        <v>347</v>
      </c>
      <c r="I219" s="45">
        <f t="shared" si="18"/>
        <v>8.0772811918063319</v>
      </c>
      <c r="J219" s="27"/>
      <c r="K219" s="2">
        <v>218</v>
      </c>
      <c r="L219" s="5" t="s">
        <v>181</v>
      </c>
      <c r="M219" s="2">
        <v>463</v>
      </c>
      <c r="N219" s="45">
        <f t="shared" si="19"/>
        <v>9.04296875</v>
      </c>
      <c r="O219" s="27"/>
      <c r="P219" s="2">
        <v>218</v>
      </c>
      <c r="Q219" s="5" t="s">
        <v>1523</v>
      </c>
      <c r="R219" s="2">
        <v>482</v>
      </c>
      <c r="S219" s="45">
        <f t="shared" si="20"/>
        <v>9.4140625</v>
      </c>
      <c r="T219" s="27"/>
      <c r="U219" s="2">
        <v>218</v>
      </c>
      <c r="V219" s="5" t="s">
        <v>2553</v>
      </c>
      <c r="W219" s="2">
        <v>319</v>
      </c>
      <c r="X219" s="45">
        <f t="shared" si="21"/>
        <v>7.1205357142857135</v>
      </c>
      <c r="Y219" s="27"/>
    </row>
    <row r="220" spans="1:25" x14ac:dyDescent="0.2">
      <c r="A220" s="2">
        <v>219</v>
      </c>
      <c r="B220" s="5" t="s">
        <v>3586</v>
      </c>
      <c r="C220" s="2">
        <v>143</v>
      </c>
      <c r="D220" s="45">
        <f t="shared" si="17"/>
        <v>4.2559523809523805</v>
      </c>
      <c r="E220" s="27"/>
      <c r="F220" s="2">
        <v>219</v>
      </c>
      <c r="G220" s="5" t="s">
        <v>2166</v>
      </c>
      <c r="H220" s="2">
        <v>342</v>
      </c>
      <c r="I220" s="45">
        <f t="shared" si="18"/>
        <v>7.960893854748603</v>
      </c>
      <c r="J220" s="27"/>
      <c r="K220" s="2">
        <v>219</v>
      </c>
      <c r="L220" s="5" t="s">
        <v>517</v>
      </c>
      <c r="M220" s="2">
        <v>461</v>
      </c>
      <c r="N220" s="45">
        <f t="shared" si="19"/>
        <v>9.00390625</v>
      </c>
      <c r="O220" s="27"/>
      <c r="P220" s="2">
        <v>219</v>
      </c>
      <c r="Q220" s="5" t="s">
        <v>462</v>
      </c>
      <c r="R220" s="2">
        <v>478</v>
      </c>
      <c r="S220" s="45">
        <f t="shared" si="20"/>
        <v>9.3359375</v>
      </c>
      <c r="T220" s="27"/>
      <c r="U220" s="2">
        <v>219</v>
      </c>
      <c r="V220" s="5" t="s">
        <v>3979</v>
      </c>
      <c r="W220" s="2">
        <v>315</v>
      </c>
      <c r="X220" s="45">
        <f t="shared" si="21"/>
        <v>7.03125</v>
      </c>
      <c r="Y220" s="27"/>
    </row>
    <row r="221" spans="1:25" x14ac:dyDescent="0.2">
      <c r="A221" s="2">
        <v>220</v>
      </c>
      <c r="B221" s="5" t="s">
        <v>106</v>
      </c>
      <c r="C221" s="2">
        <v>139</v>
      </c>
      <c r="D221" s="45">
        <f t="shared" si="17"/>
        <v>4.1369047619047619</v>
      </c>
      <c r="E221" s="27"/>
      <c r="F221" s="2">
        <v>220</v>
      </c>
      <c r="G221" s="5" t="s">
        <v>1024</v>
      </c>
      <c r="H221" s="2">
        <v>341</v>
      </c>
      <c r="I221" s="45">
        <f t="shared" si="18"/>
        <v>7.9376163873370587</v>
      </c>
      <c r="J221" s="27"/>
      <c r="K221" s="2">
        <v>220</v>
      </c>
      <c r="L221" s="5" t="s">
        <v>542</v>
      </c>
      <c r="M221" s="2">
        <v>460</v>
      </c>
      <c r="N221" s="45">
        <f t="shared" si="19"/>
        <v>8.984375</v>
      </c>
      <c r="O221" s="27"/>
      <c r="P221" s="2">
        <v>220</v>
      </c>
      <c r="Q221" s="5" t="s">
        <v>2436</v>
      </c>
      <c r="R221" s="2">
        <v>472</v>
      </c>
      <c r="S221" s="45">
        <f t="shared" si="20"/>
        <v>9.21875</v>
      </c>
      <c r="T221" s="27"/>
      <c r="U221" s="2">
        <v>220</v>
      </c>
      <c r="V221" s="5" t="s">
        <v>1501</v>
      </c>
      <c r="W221" s="2">
        <v>303</v>
      </c>
      <c r="X221" s="45">
        <f t="shared" si="21"/>
        <v>6.7633928571428568</v>
      </c>
      <c r="Y221" s="27"/>
    </row>
    <row r="222" spans="1:25" x14ac:dyDescent="0.2">
      <c r="A222" s="2">
        <v>221</v>
      </c>
      <c r="B222" s="5" t="s">
        <v>3345</v>
      </c>
      <c r="C222" s="2">
        <v>138</v>
      </c>
      <c r="D222" s="45">
        <f t="shared" si="17"/>
        <v>4.1071428571428568</v>
      </c>
      <c r="E222" s="27"/>
      <c r="F222" s="2">
        <v>221</v>
      </c>
      <c r="G222" s="5" t="s">
        <v>1645</v>
      </c>
      <c r="H222" s="2">
        <v>339</v>
      </c>
      <c r="I222" s="45">
        <f t="shared" si="18"/>
        <v>7.8910614525139655</v>
      </c>
      <c r="J222" s="27"/>
      <c r="K222" s="2">
        <v>221</v>
      </c>
      <c r="L222" s="5" t="s">
        <v>454</v>
      </c>
      <c r="M222" s="2">
        <v>446</v>
      </c>
      <c r="N222" s="45">
        <f t="shared" si="19"/>
        <v>8.7109375</v>
      </c>
      <c r="O222" s="27"/>
      <c r="P222" s="2">
        <v>221</v>
      </c>
      <c r="Q222" s="5" t="s">
        <v>1509</v>
      </c>
      <c r="R222" s="2">
        <v>471</v>
      </c>
      <c r="S222" s="45">
        <f t="shared" si="20"/>
        <v>9.19921875</v>
      </c>
      <c r="T222" s="27"/>
      <c r="U222" s="30">
        <v>221</v>
      </c>
      <c r="V222" s="5" t="s">
        <v>1743</v>
      </c>
      <c r="W222" s="30">
        <v>303</v>
      </c>
      <c r="X222" s="45">
        <f t="shared" si="21"/>
        <v>6.7633928571428568</v>
      </c>
      <c r="Y222" s="27"/>
    </row>
    <row r="223" spans="1:25" x14ac:dyDescent="0.2">
      <c r="A223" s="2">
        <v>222</v>
      </c>
      <c r="B223" s="5" t="s">
        <v>3556</v>
      </c>
      <c r="C223" s="2">
        <v>137</v>
      </c>
      <c r="D223" s="45">
        <f t="shared" si="17"/>
        <v>4.0773809523809526</v>
      </c>
      <c r="E223" s="27"/>
      <c r="F223" s="2">
        <v>222</v>
      </c>
      <c r="G223" s="5" t="s">
        <v>1890</v>
      </c>
      <c r="H223" s="2">
        <v>334</v>
      </c>
      <c r="I223" s="45">
        <f t="shared" si="18"/>
        <v>7.7746741154562384</v>
      </c>
      <c r="J223" s="27"/>
      <c r="K223" s="2">
        <v>222</v>
      </c>
      <c r="L223" s="5" t="s">
        <v>1864</v>
      </c>
      <c r="M223" s="2">
        <v>434</v>
      </c>
      <c r="N223" s="45">
        <f t="shared" si="19"/>
        <v>8.4765625</v>
      </c>
      <c r="O223" s="27"/>
      <c r="P223" s="2">
        <v>222</v>
      </c>
      <c r="Q223" s="5" t="s">
        <v>613</v>
      </c>
      <c r="R223" s="2">
        <v>471</v>
      </c>
      <c r="S223" s="45">
        <f t="shared" si="20"/>
        <v>9.19921875</v>
      </c>
      <c r="T223" s="27"/>
      <c r="U223" s="2">
        <v>222</v>
      </c>
      <c r="V223" s="5" t="s">
        <v>1572</v>
      </c>
      <c r="W223" s="2">
        <v>303</v>
      </c>
      <c r="X223" s="45">
        <f t="shared" si="21"/>
        <v>6.7633928571428568</v>
      </c>
      <c r="Y223" s="27"/>
    </row>
    <row r="224" spans="1:25" x14ac:dyDescent="0.2">
      <c r="A224" s="2">
        <v>223</v>
      </c>
      <c r="B224" s="5" t="s">
        <v>2576</v>
      </c>
      <c r="C224" s="2">
        <v>136</v>
      </c>
      <c r="D224" s="45">
        <f t="shared" si="17"/>
        <v>4.0476190476190474</v>
      </c>
      <c r="E224" s="27"/>
      <c r="F224" s="2">
        <v>223</v>
      </c>
      <c r="G224" s="5" t="s">
        <v>2785</v>
      </c>
      <c r="H224" s="2">
        <v>324</v>
      </c>
      <c r="I224" s="45">
        <f t="shared" si="18"/>
        <v>7.5418994413407825</v>
      </c>
      <c r="J224" s="27"/>
      <c r="K224" s="2">
        <v>223</v>
      </c>
      <c r="L224" s="5" t="s">
        <v>2666</v>
      </c>
      <c r="M224" s="2">
        <v>432</v>
      </c>
      <c r="N224" s="45">
        <f t="shared" si="19"/>
        <v>8.4375</v>
      </c>
      <c r="O224" s="27"/>
      <c r="P224" s="2">
        <v>223</v>
      </c>
      <c r="Q224" s="5" t="s">
        <v>209</v>
      </c>
      <c r="R224" s="2">
        <v>470</v>
      </c>
      <c r="S224" s="45">
        <f t="shared" si="20"/>
        <v>9.1796875</v>
      </c>
      <c r="T224" s="27"/>
      <c r="U224" s="2">
        <v>223</v>
      </c>
      <c r="V224" s="5" t="s">
        <v>1236</v>
      </c>
      <c r="W224" s="2">
        <v>303</v>
      </c>
      <c r="X224" s="45">
        <f t="shared" si="21"/>
        <v>6.7633928571428568</v>
      </c>
      <c r="Y224" s="27"/>
    </row>
    <row r="225" spans="1:25" x14ac:dyDescent="0.2">
      <c r="A225" s="2">
        <v>224</v>
      </c>
      <c r="B225" s="5" t="s">
        <v>3486</v>
      </c>
      <c r="C225" s="2">
        <v>135</v>
      </c>
      <c r="D225" s="45">
        <f t="shared" si="17"/>
        <v>4.0178571428571423</v>
      </c>
      <c r="E225" s="27"/>
      <c r="F225" s="2">
        <v>224</v>
      </c>
      <c r="G225" s="5" t="s">
        <v>144</v>
      </c>
      <c r="H225" s="2">
        <v>322</v>
      </c>
      <c r="I225" s="45">
        <f t="shared" si="18"/>
        <v>7.4953445065176911</v>
      </c>
      <c r="J225" s="27"/>
      <c r="K225" s="2">
        <v>224</v>
      </c>
      <c r="L225" s="5" t="s">
        <v>2716</v>
      </c>
      <c r="M225" s="2">
        <v>429</v>
      </c>
      <c r="N225" s="45">
        <f t="shared" si="19"/>
        <v>8.37890625</v>
      </c>
      <c r="O225" s="27"/>
      <c r="P225" s="2">
        <v>224</v>
      </c>
      <c r="Q225" s="5" t="s">
        <v>1711</v>
      </c>
      <c r="R225" s="2">
        <v>462</v>
      </c>
      <c r="S225" s="45">
        <f t="shared" si="20"/>
        <v>9.0234375</v>
      </c>
      <c r="T225" s="27"/>
      <c r="U225" s="2">
        <v>224</v>
      </c>
      <c r="V225" s="5" t="s">
        <v>60</v>
      </c>
      <c r="W225" s="2">
        <v>298</v>
      </c>
      <c r="X225" s="45">
        <f t="shared" si="21"/>
        <v>6.6517857142857144</v>
      </c>
      <c r="Y225" s="27"/>
    </row>
    <row r="226" spans="1:25" x14ac:dyDescent="0.2">
      <c r="A226" s="2">
        <v>225</v>
      </c>
      <c r="B226" s="5" t="s">
        <v>3269</v>
      </c>
      <c r="C226" s="2">
        <v>134</v>
      </c>
      <c r="D226" s="45">
        <f t="shared" si="17"/>
        <v>3.9880952380952381</v>
      </c>
      <c r="E226" s="27"/>
      <c r="F226" s="2">
        <v>225</v>
      </c>
      <c r="G226" s="5" t="s">
        <v>2853</v>
      </c>
      <c r="H226" s="2">
        <v>318</v>
      </c>
      <c r="I226" s="45">
        <f t="shared" si="18"/>
        <v>7.4022346368715093</v>
      </c>
      <c r="J226" s="27"/>
      <c r="K226" s="2">
        <v>225</v>
      </c>
      <c r="L226" s="5" t="s">
        <v>2523</v>
      </c>
      <c r="M226" s="2">
        <v>422</v>
      </c>
      <c r="N226" s="45">
        <f t="shared" si="19"/>
        <v>8.2421875</v>
      </c>
      <c r="O226" s="27"/>
      <c r="P226" s="2">
        <v>225</v>
      </c>
      <c r="Q226" s="5" t="s">
        <v>2046</v>
      </c>
      <c r="R226" s="2">
        <v>457</v>
      </c>
      <c r="S226" s="45">
        <f t="shared" si="20"/>
        <v>8.92578125</v>
      </c>
      <c r="T226" s="27"/>
      <c r="U226" s="2">
        <v>225</v>
      </c>
      <c r="V226" s="5" t="s">
        <v>3977</v>
      </c>
      <c r="W226" s="2">
        <v>296</v>
      </c>
      <c r="X226" s="45">
        <f t="shared" si="21"/>
        <v>6.6071428571428577</v>
      </c>
      <c r="Y226" s="27"/>
    </row>
    <row r="227" spans="1:25" x14ac:dyDescent="0.2">
      <c r="A227" s="2">
        <v>226</v>
      </c>
      <c r="B227" s="5" t="s">
        <v>3229</v>
      </c>
      <c r="C227" s="2">
        <v>134</v>
      </c>
      <c r="D227" s="45">
        <f t="shared" si="17"/>
        <v>3.9880952380952381</v>
      </c>
      <c r="E227" s="27"/>
      <c r="F227" s="2">
        <v>226</v>
      </c>
      <c r="G227" s="5" t="s">
        <v>509</v>
      </c>
      <c r="H227" s="2">
        <v>314</v>
      </c>
      <c r="I227" s="45">
        <f t="shared" si="18"/>
        <v>7.3091247672253266</v>
      </c>
      <c r="J227" s="27"/>
      <c r="K227" s="2">
        <v>226</v>
      </c>
      <c r="L227" s="5" t="s">
        <v>816</v>
      </c>
      <c r="M227" s="2">
        <v>421</v>
      </c>
      <c r="N227" s="45">
        <f t="shared" si="19"/>
        <v>8.22265625</v>
      </c>
      <c r="O227" s="27"/>
      <c r="P227" s="2">
        <v>226</v>
      </c>
      <c r="Q227" s="5" t="s">
        <v>1541</v>
      </c>
      <c r="R227" s="2">
        <v>428</v>
      </c>
      <c r="S227" s="45">
        <f t="shared" si="20"/>
        <v>8.359375</v>
      </c>
      <c r="T227" s="27"/>
      <c r="U227" s="2">
        <v>226</v>
      </c>
      <c r="V227" s="5" t="s">
        <v>1876</v>
      </c>
      <c r="W227" s="2">
        <v>292</v>
      </c>
      <c r="X227" s="45">
        <f t="shared" si="21"/>
        <v>6.5178571428571432</v>
      </c>
      <c r="Y227" s="27"/>
    </row>
    <row r="228" spans="1:25" x14ac:dyDescent="0.2">
      <c r="A228" s="2">
        <v>227</v>
      </c>
      <c r="B228" s="5" t="s">
        <v>2832</v>
      </c>
      <c r="C228" s="2">
        <v>132</v>
      </c>
      <c r="D228" s="45">
        <f t="shared" si="17"/>
        <v>3.9285714285714284</v>
      </c>
      <c r="E228" s="27"/>
      <c r="F228" s="2">
        <v>227</v>
      </c>
      <c r="G228" s="5" t="s">
        <v>1947</v>
      </c>
      <c r="H228" s="2">
        <v>304</v>
      </c>
      <c r="I228" s="45">
        <f t="shared" si="18"/>
        <v>7.0763500931098688</v>
      </c>
      <c r="J228" s="27"/>
      <c r="K228" s="2">
        <v>227</v>
      </c>
      <c r="L228" s="5" t="s">
        <v>1068</v>
      </c>
      <c r="M228" s="2">
        <v>413</v>
      </c>
      <c r="N228" s="45">
        <f t="shared" si="19"/>
        <v>8.06640625</v>
      </c>
      <c r="O228" s="27"/>
      <c r="P228" s="2">
        <v>227</v>
      </c>
      <c r="Q228" s="5" t="s">
        <v>598</v>
      </c>
      <c r="R228" s="2">
        <v>425</v>
      </c>
      <c r="S228" s="45">
        <f t="shared" si="20"/>
        <v>8.30078125</v>
      </c>
      <c r="T228" s="27"/>
      <c r="U228" s="2">
        <v>227</v>
      </c>
      <c r="V228" s="5" t="s">
        <v>837</v>
      </c>
      <c r="W228" s="2">
        <v>282</v>
      </c>
      <c r="X228" s="45">
        <f t="shared" si="21"/>
        <v>6.2946428571428568</v>
      </c>
      <c r="Y228" s="27"/>
    </row>
    <row r="229" spans="1:25" x14ac:dyDescent="0.2">
      <c r="A229" s="2">
        <v>228</v>
      </c>
      <c r="B229" s="5" t="s">
        <v>3603</v>
      </c>
      <c r="C229" s="2">
        <v>132</v>
      </c>
      <c r="D229" s="45">
        <f t="shared" si="17"/>
        <v>3.9285714285714284</v>
      </c>
      <c r="E229" s="27"/>
      <c r="F229" s="2">
        <v>228</v>
      </c>
      <c r="G229" s="5" t="s">
        <v>241</v>
      </c>
      <c r="H229" s="2">
        <v>300</v>
      </c>
      <c r="I229" s="45">
        <f t="shared" si="18"/>
        <v>6.983240223463687</v>
      </c>
      <c r="J229" s="27"/>
      <c r="K229" s="2">
        <v>228</v>
      </c>
      <c r="L229" s="5" t="s">
        <v>1529</v>
      </c>
      <c r="M229" s="2">
        <v>410</v>
      </c>
      <c r="N229" s="45">
        <f t="shared" si="19"/>
        <v>8.0078125</v>
      </c>
      <c r="O229" s="27"/>
      <c r="P229" s="2">
        <v>228</v>
      </c>
      <c r="Q229" s="5" t="s">
        <v>2614</v>
      </c>
      <c r="R229" s="2">
        <v>424</v>
      </c>
      <c r="S229" s="45">
        <f t="shared" si="20"/>
        <v>8.28125</v>
      </c>
      <c r="T229" s="27"/>
      <c r="U229" s="2">
        <v>228</v>
      </c>
      <c r="V229" s="5" t="s">
        <v>1582</v>
      </c>
      <c r="W229" s="2">
        <v>280</v>
      </c>
      <c r="X229" s="45">
        <f t="shared" si="21"/>
        <v>6.25</v>
      </c>
      <c r="Y229" s="27"/>
    </row>
    <row r="230" spans="1:25" x14ac:dyDescent="0.2">
      <c r="A230" s="2">
        <v>229</v>
      </c>
      <c r="B230" s="5" t="s">
        <v>3137</v>
      </c>
      <c r="C230" s="2">
        <v>131</v>
      </c>
      <c r="D230" s="45">
        <f t="shared" si="17"/>
        <v>3.8988095238095237</v>
      </c>
      <c r="E230" s="27"/>
      <c r="F230" s="2">
        <v>229</v>
      </c>
      <c r="G230" s="5" t="s">
        <v>33</v>
      </c>
      <c r="H230" s="2">
        <v>298</v>
      </c>
      <c r="I230" s="45">
        <f t="shared" si="18"/>
        <v>6.9366852886405956</v>
      </c>
      <c r="J230" s="27"/>
      <c r="K230" s="2">
        <v>229</v>
      </c>
      <c r="L230" s="5" t="s">
        <v>1932</v>
      </c>
      <c r="M230" s="2">
        <v>399</v>
      </c>
      <c r="N230" s="45">
        <f t="shared" si="19"/>
        <v>7.79296875</v>
      </c>
      <c r="O230" s="27"/>
      <c r="P230" s="2">
        <v>229</v>
      </c>
      <c r="Q230" s="5" t="s">
        <v>436</v>
      </c>
      <c r="R230" s="2">
        <v>422</v>
      </c>
      <c r="S230" s="45">
        <f t="shared" si="20"/>
        <v>8.2421875</v>
      </c>
      <c r="T230" s="27"/>
      <c r="U230" s="2">
        <v>229</v>
      </c>
      <c r="V230" s="5" t="s">
        <v>3849</v>
      </c>
      <c r="W230" s="2">
        <v>276</v>
      </c>
      <c r="X230" s="45">
        <f t="shared" si="21"/>
        <v>6.1607142857142865</v>
      </c>
      <c r="Y230" s="27"/>
    </row>
    <row r="231" spans="1:25" x14ac:dyDescent="0.2">
      <c r="A231" s="2">
        <v>230</v>
      </c>
      <c r="B231" s="5" t="s">
        <v>1646</v>
      </c>
      <c r="C231" s="2">
        <v>130</v>
      </c>
      <c r="D231" s="45">
        <f t="shared" si="17"/>
        <v>3.8690476190476191</v>
      </c>
      <c r="E231" s="27"/>
      <c r="F231" s="2">
        <v>230</v>
      </c>
      <c r="G231" s="5" t="s">
        <v>1319</v>
      </c>
      <c r="H231" s="2">
        <v>290</v>
      </c>
      <c r="I231" s="45">
        <f t="shared" si="18"/>
        <v>6.7504655493482311</v>
      </c>
      <c r="J231" s="27"/>
      <c r="K231" s="2">
        <v>230</v>
      </c>
      <c r="L231" s="5" t="s">
        <v>177</v>
      </c>
      <c r="M231" s="2">
        <v>399</v>
      </c>
      <c r="N231" s="45">
        <f t="shared" si="19"/>
        <v>7.79296875</v>
      </c>
      <c r="O231" s="27"/>
      <c r="P231" s="2">
        <v>230</v>
      </c>
      <c r="Q231" s="5" t="s">
        <v>2207</v>
      </c>
      <c r="R231" s="2">
        <v>421</v>
      </c>
      <c r="S231" s="45">
        <f t="shared" si="20"/>
        <v>8.22265625</v>
      </c>
      <c r="T231" s="27"/>
      <c r="U231" s="2">
        <v>230</v>
      </c>
      <c r="V231" s="5" t="s">
        <v>4034</v>
      </c>
      <c r="W231" s="2">
        <v>273</v>
      </c>
      <c r="X231" s="45">
        <f t="shared" si="21"/>
        <v>6.09375</v>
      </c>
      <c r="Y231" s="27"/>
    </row>
    <row r="232" spans="1:25" x14ac:dyDescent="0.2">
      <c r="A232" s="2">
        <v>231</v>
      </c>
      <c r="B232" s="5" t="s">
        <v>2818</v>
      </c>
      <c r="C232" s="2">
        <v>130</v>
      </c>
      <c r="D232" s="45">
        <f t="shared" si="17"/>
        <v>3.8690476190476191</v>
      </c>
      <c r="E232" s="27"/>
      <c r="F232" s="2">
        <v>231</v>
      </c>
      <c r="G232" s="5" t="s">
        <v>2718</v>
      </c>
      <c r="H232" s="2">
        <v>289</v>
      </c>
      <c r="I232" s="45">
        <f t="shared" si="18"/>
        <v>6.7271880819366858</v>
      </c>
      <c r="J232" s="27"/>
      <c r="K232" s="2">
        <v>231</v>
      </c>
      <c r="L232" s="5" t="s">
        <v>515</v>
      </c>
      <c r="M232" s="2">
        <v>395</v>
      </c>
      <c r="N232" s="45">
        <f t="shared" si="19"/>
        <v>7.71484375</v>
      </c>
      <c r="O232" s="27"/>
      <c r="P232" s="2">
        <v>231</v>
      </c>
      <c r="Q232" s="5" t="s">
        <v>2264</v>
      </c>
      <c r="R232" s="2">
        <v>420</v>
      </c>
      <c r="S232" s="45">
        <f t="shared" si="20"/>
        <v>8.203125</v>
      </c>
      <c r="T232" s="27"/>
      <c r="U232" s="30">
        <v>231</v>
      </c>
      <c r="V232" s="5" t="s">
        <v>3861</v>
      </c>
      <c r="W232" s="30">
        <v>273</v>
      </c>
      <c r="X232" s="45">
        <f t="shared" si="21"/>
        <v>6.09375</v>
      </c>
      <c r="Y232" s="27"/>
    </row>
    <row r="233" spans="1:25" x14ac:dyDescent="0.2">
      <c r="A233" s="2">
        <v>232</v>
      </c>
      <c r="B233" s="5" t="s">
        <v>2907</v>
      </c>
      <c r="C233" s="2">
        <v>129</v>
      </c>
      <c r="D233" s="45">
        <f t="shared" si="17"/>
        <v>3.839285714285714</v>
      </c>
      <c r="E233" s="27"/>
      <c r="F233" s="2">
        <v>232</v>
      </c>
      <c r="G233" s="5" t="s">
        <v>31</v>
      </c>
      <c r="H233" s="2">
        <v>288</v>
      </c>
      <c r="I233" s="45">
        <f t="shared" si="18"/>
        <v>6.7039106145251397</v>
      </c>
      <c r="J233" s="27"/>
      <c r="K233" s="2">
        <v>232</v>
      </c>
      <c r="L233" s="5" t="s">
        <v>818</v>
      </c>
      <c r="M233" s="2">
        <v>391</v>
      </c>
      <c r="N233" s="45">
        <f t="shared" si="19"/>
        <v>7.63671875</v>
      </c>
      <c r="O233" s="27"/>
      <c r="P233" s="2">
        <v>232</v>
      </c>
      <c r="Q233" s="5" t="s">
        <v>615</v>
      </c>
      <c r="R233" s="2">
        <v>420</v>
      </c>
      <c r="S233" s="45">
        <f t="shared" si="20"/>
        <v>8.203125</v>
      </c>
      <c r="T233" s="27"/>
      <c r="U233" s="2">
        <v>232</v>
      </c>
      <c r="V233" s="5" t="s">
        <v>3911</v>
      </c>
      <c r="W233" s="2">
        <v>268</v>
      </c>
      <c r="X233" s="45">
        <f t="shared" si="21"/>
        <v>5.9821428571428577</v>
      </c>
      <c r="Y233" s="27"/>
    </row>
    <row r="234" spans="1:25" x14ac:dyDescent="0.2">
      <c r="A234" s="2">
        <v>233</v>
      </c>
      <c r="B234" s="5" t="s">
        <v>3477</v>
      </c>
      <c r="C234" s="2">
        <v>129</v>
      </c>
      <c r="D234" s="45">
        <f t="shared" si="17"/>
        <v>3.839285714285714</v>
      </c>
      <c r="E234" s="27"/>
      <c r="F234" s="2">
        <v>233</v>
      </c>
      <c r="G234" s="5" t="s">
        <v>2545</v>
      </c>
      <c r="H234" s="2">
        <v>287</v>
      </c>
      <c r="I234" s="45">
        <f t="shared" si="18"/>
        <v>6.6806331471135945</v>
      </c>
      <c r="J234" s="27"/>
      <c r="K234" s="2">
        <v>233</v>
      </c>
      <c r="L234" s="5" t="s">
        <v>1523</v>
      </c>
      <c r="M234" s="2">
        <v>384</v>
      </c>
      <c r="N234" s="45">
        <f t="shared" si="19"/>
        <v>7.5</v>
      </c>
      <c r="O234" s="27"/>
      <c r="P234" s="2">
        <v>233</v>
      </c>
      <c r="Q234" s="5" t="s">
        <v>2058</v>
      </c>
      <c r="R234" s="2">
        <v>416</v>
      </c>
      <c r="S234" s="45">
        <f t="shared" si="20"/>
        <v>8.125</v>
      </c>
      <c r="T234" s="27"/>
      <c r="U234" s="2">
        <v>233</v>
      </c>
      <c r="V234" s="5" t="s">
        <v>2394</v>
      </c>
      <c r="W234" s="2">
        <v>266</v>
      </c>
      <c r="X234" s="45">
        <f t="shared" si="21"/>
        <v>5.9375</v>
      </c>
      <c r="Y234" s="27"/>
    </row>
    <row r="235" spans="1:25" x14ac:dyDescent="0.2">
      <c r="A235" s="2">
        <v>234</v>
      </c>
      <c r="B235" s="5" t="s">
        <v>3601</v>
      </c>
      <c r="C235" s="2">
        <v>129</v>
      </c>
      <c r="D235" s="45">
        <f t="shared" si="17"/>
        <v>3.839285714285714</v>
      </c>
      <c r="E235" s="27"/>
      <c r="F235" s="2">
        <v>234</v>
      </c>
      <c r="G235" s="5" t="s">
        <v>252</v>
      </c>
      <c r="H235" s="2">
        <v>284</v>
      </c>
      <c r="I235" s="45">
        <f t="shared" si="18"/>
        <v>6.610800744878957</v>
      </c>
      <c r="J235" s="27"/>
      <c r="K235" s="2">
        <v>234</v>
      </c>
      <c r="L235" s="5" t="s">
        <v>533</v>
      </c>
      <c r="M235" s="2">
        <v>383</v>
      </c>
      <c r="N235" s="45">
        <f t="shared" si="19"/>
        <v>7.4804687499999991</v>
      </c>
      <c r="O235" s="27"/>
      <c r="P235" s="2">
        <v>234</v>
      </c>
      <c r="Q235" s="5" t="s">
        <v>460</v>
      </c>
      <c r="R235" s="2">
        <v>406</v>
      </c>
      <c r="S235" s="45">
        <f t="shared" si="20"/>
        <v>7.9296875</v>
      </c>
      <c r="T235" s="27"/>
      <c r="U235" s="2">
        <v>234</v>
      </c>
      <c r="V235" s="5" t="s">
        <v>1517</v>
      </c>
      <c r="W235" s="2">
        <v>259</v>
      </c>
      <c r="X235" s="45">
        <f t="shared" si="21"/>
        <v>5.78125</v>
      </c>
      <c r="Y235" s="27"/>
    </row>
    <row r="236" spans="1:25" x14ac:dyDescent="0.2">
      <c r="A236" s="2">
        <v>235</v>
      </c>
      <c r="B236" s="5" t="s">
        <v>3602</v>
      </c>
      <c r="C236" s="2">
        <v>126</v>
      </c>
      <c r="D236" s="45">
        <f t="shared" si="17"/>
        <v>3.75</v>
      </c>
      <c r="E236" s="27"/>
      <c r="F236" s="2">
        <v>235</v>
      </c>
      <c r="G236" s="5" t="s">
        <v>2786</v>
      </c>
      <c r="H236" s="2">
        <v>283</v>
      </c>
      <c r="I236" s="45">
        <f t="shared" si="18"/>
        <v>6.5875232774674126</v>
      </c>
      <c r="J236" s="27"/>
      <c r="K236" s="2">
        <v>235</v>
      </c>
      <c r="L236" s="5" t="s">
        <v>2135</v>
      </c>
      <c r="M236" s="2">
        <v>383</v>
      </c>
      <c r="N236" s="45">
        <f t="shared" si="19"/>
        <v>7.4804687499999991</v>
      </c>
      <c r="O236" s="27"/>
      <c r="P236" s="2">
        <v>235</v>
      </c>
      <c r="Q236" s="5" t="s">
        <v>1215</v>
      </c>
      <c r="R236" s="2">
        <v>395</v>
      </c>
      <c r="S236" s="45">
        <f t="shared" si="20"/>
        <v>7.71484375</v>
      </c>
      <c r="T236" s="27"/>
      <c r="U236" s="2">
        <v>235</v>
      </c>
      <c r="V236" s="5" t="s">
        <v>1633</v>
      </c>
      <c r="W236" s="2">
        <v>256</v>
      </c>
      <c r="X236" s="45">
        <f t="shared" si="21"/>
        <v>5.7142857142857144</v>
      </c>
      <c r="Y236" s="27"/>
    </row>
    <row r="237" spans="1:25" x14ac:dyDescent="0.2">
      <c r="A237" s="2">
        <v>236</v>
      </c>
      <c r="B237" s="5" t="s">
        <v>3664</v>
      </c>
      <c r="C237" s="2">
        <v>125</v>
      </c>
      <c r="D237" s="45">
        <f t="shared" si="17"/>
        <v>3.7202380952380949</v>
      </c>
      <c r="E237" s="27"/>
      <c r="F237" s="2">
        <v>236</v>
      </c>
      <c r="G237" s="5" t="s">
        <v>48</v>
      </c>
      <c r="H237" s="2">
        <v>278</v>
      </c>
      <c r="I237" s="45">
        <f t="shared" si="18"/>
        <v>6.4711359404096838</v>
      </c>
      <c r="J237" s="27"/>
      <c r="K237" s="2">
        <v>236</v>
      </c>
      <c r="L237" s="5" t="s">
        <v>1944</v>
      </c>
      <c r="M237" s="2">
        <v>383</v>
      </c>
      <c r="N237" s="45">
        <f t="shared" si="19"/>
        <v>7.4804687499999991</v>
      </c>
      <c r="O237" s="27"/>
      <c r="P237" s="2">
        <v>236</v>
      </c>
      <c r="Q237" s="5" t="s">
        <v>532</v>
      </c>
      <c r="R237" s="2">
        <v>386</v>
      </c>
      <c r="S237" s="45">
        <f t="shared" si="20"/>
        <v>7.5390625</v>
      </c>
      <c r="T237" s="27"/>
      <c r="U237" s="2">
        <v>236</v>
      </c>
      <c r="V237" s="5" t="s">
        <v>4044</v>
      </c>
      <c r="W237" s="2">
        <v>242</v>
      </c>
      <c r="X237" s="45">
        <f t="shared" si="21"/>
        <v>5.4017857142857144</v>
      </c>
      <c r="Y237" s="27"/>
    </row>
    <row r="238" spans="1:25" x14ac:dyDescent="0.2">
      <c r="A238" s="2">
        <v>237</v>
      </c>
      <c r="B238" s="5" t="s">
        <v>3099</v>
      </c>
      <c r="C238" s="2">
        <v>125</v>
      </c>
      <c r="D238" s="45">
        <f t="shared" si="17"/>
        <v>3.7202380952380949</v>
      </c>
      <c r="E238" s="27"/>
      <c r="F238" s="2">
        <v>237</v>
      </c>
      <c r="G238" s="5" t="s">
        <v>2680</v>
      </c>
      <c r="H238" s="2">
        <v>271</v>
      </c>
      <c r="I238" s="45">
        <f t="shared" si="18"/>
        <v>6.3081936685288635</v>
      </c>
      <c r="J238" s="27"/>
      <c r="K238" s="2">
        <v>237</v>
      </c>
      <c r="L238" s="5" t="s">
        <v>638</v>
      </c>
      <c r="M238" s="2">
        <v>379</v>
      </c>
      <c r="N238" s="45">
        <f t="shared" si="19"/>
        <v>7.40234375</v>
      </c>
      <c r="O238" s="27"/>
      <c r="P238" s="2">
        <v>237</v>
      </c>
      <c r="Q238" s="5" t="s">
        <v>1180</v>
      </c>
      <c r="R238" s="2">
        <v>383</v>
      </c>
      <c r="S238" s="45">
        <f t="shared" si="20"/>
        <v>7.4804687499999991</v>
      </c>
      <c r="T238" s="27"/>
      <c r="U238" s="2">
        <v>237</v>
      </c>
      <c r="V238" s="5" t="s">
        <v>1706</v>
      </c>
      <c r="W238" s="2">
        <v>218</v>
      </c>
      <c r="X238" s="45">
        <f t="shared" si="21"/>
        <v>4.8660714285714288</v>
      </c>
      <c r="Y238" s="27"/>
    </row>
    <row r="239" spans="1:25" x14ac:dyDescent="0.2">
      <c r="A239" s="2">
        <v>238</v>
      </c>
      <c r="B239" s="5" t="s">
        <v>2982</v>
      </c>
      <c r="C239" s="2">
        <v>125</v>
      </c>
      <c r="D239" s="45">
        <f t="shared" si="17"/>
        <v>3.7202380952380949</v>
      </c>
      <c r="E239" s="27"/>
      <c r="F239" s="2">
        <v>238</v>
      </c>
      <c r="G239" s="5" t="s">
        <v>51</v>
      </c>
      <c r="H239" s="2">
        <v>270</v>
      </c>
      <c r="I239" s="45">
        <f t="shared" si="18"/>
        <v>6.2849162011173192</v>
      </c>
      <c r="J239" s="27"/>
      <c r="K239" s="2">
        <v>238</v>
      </c>
      <c r="L239" s="5" t="s">
        <v>2072</v>
      </c>
      <c r="M239" s="2">
        <v>376</v>
      </c>
      <c r="N239" s="45">
        <f t="shared" si="19"/>
        <v>7.34375</v>
      </c>
      <c r="O239" s="27"/>
      <c r="P239" s="2">
        <v>238</v>
      </c>
      <c r="Q239" s="5" t="s">
        <v>1924</v>
      </c>
      <c r="R239" s="2">
        <v>383</v>
      </c>
      <c r="S239" s="45">
        <f t="shared" si="20"/>
        <v>7.4804687499999991</v>
      </c>
      <c r="T239" s="27"/>
      <c r="U239" s="2">
        <v>238</v>
      </c>
      <c r="V239" s="5" t="s">
        <v>1021</v>
      </c>
      <c r="W239" s="2">
        <v>218</v>
      </c>
      <c r="X239" s="45">
        <f t="shared" si="21"/>
        <v>4.8660714285714288</v>
      </c>
      <c r="Y239" s="27"/>
    </row>
    <row r="240" spans="1:25" x14ac:dyDescent="0.2">
      <c r="A240" s="2">
        <v>239</v>
      </c>
      <c r="B240" s="5" t="s">
        <v>1607</v>
      </c>
      <c r="C240" s="2">
        <v>124</v>
      </c>
      <c r="D240" s="45">
        <f t="shared" si="17"/>
        <v>3.6904761904761902</v>
      </c>
      <c r="E240" s="27"/>
      <c r="F240" s="2">
        <v>239</v>
      </c>
      <c r="G240" s="5" t="s">
        <v>427</v>
      </c>
      <c r="H240" s="2">
        <v>270</v>
      </c>
      <c r="I240" s="45">
        <f t="shared" si="18"/>
        <v>6.2849162011173192</v>
      </c>
      <c r="J240" s="27"/>
      <c r="K240" s="2">
        <v>239</v>
      </c>
      <c r="L240" s="5" t="s">
        <v>1946</v>
      </c>
      <c r="M240" s="2">
        <v>375</v>
      </c>
      <c r="N240" s="45">
        <f t="shared" si="19"/>
        <v>7.32421875</v>
      </c>
      <c r="O240" s="27"/>
      <c r="P240" s="2">
        <v>239</v>
      </c>
      <c r="Q240" s="5" t="s">
        <v>1963</v>
      </c>
      <c r="R240" s="2">
        <v>377</v>
      </c>
      <c r="S240" s="45">
        <f t="shared" si="20"/>
        <v>7.3632812500000009</v>
      </c>
      <c r="T240" s="27"/>
      <c r="U240" s="2">
        <v>239</v>
      </c>
      <c r="V240" s="5" t="s">
        <v>3981</v>
      </c>
      <c r="W240" s="2">
        <v>216</v>
      </c>
      <c r="X240" s="45">
        <f t="shared" si="21"/>
        <v>4.8214285714285721</v>
      </c>
      <c r="Y240" s="27"/>
    </row>
    <row r="241" spans="1:25" x14ac:dyDescent="0.2">
      <c r="A241" s="2">
        <v>240</v>
      </c>
      <c r="B241" s="5" t="s">
        <v>3165</v>
      </c>
      <c r="C241" s="2">
        <v>124</v>
      </c>
      <c r="D241" s="45">
        <f t="shared" si="17"/>
        <v>3.6904761904761902</v>
      </c>
      <c r="E241" s="27"/>
      <c r="F241" s="2">
        <v>240</v>
      </c>
      <c r="G241" s="5" t="s">
        <v>2745</v>
      </c>
      <c r="H241" s="2">
        <v>268</v>
      </c>
      <c r="I241" s="45">
        <f t="shared" si="18"/>
        <v>6.2383612662942269</v>
      </c>
      <c r="J241" s="27"/>
      <c r="K241" s="2">
        <v>240</v>
      </c>
      <c r="L241" s="5" t="s">
        <v>2389</v>
      </c>
      <c r="M241" s="2">
        <v>372</v>
      </c>
      <c r="N241" s="45">
        <f t="shared" si="19"/>
        <v>7.2656250000000009</v>
      </c>
      <c r="O241" s="27"/>
      <c r="P241" s="2">
        <v>240</v>
      </c>
      <c r="Q241" s="5" t="s">
        <v>619</v>
      </c>
      <c r="R241" s="2">
        <v>372</v>
      </c>
      <c r="S241" s="45">
        <f t="shared" si="20"/>
        <v>7.2656250000000009</v>
      </c>
      <c r="T241" s="27"/>
      <c r="U241" s="2">
        <v>240</v>
      </c>
      <c r="V241" s="5" t="s">
        <v>1506</v>
      </c>
      <c r="W241" s="2">
        <v>214</v>
      </c>
      <c r="X241" s="45">
        <f t="shared" si="21"/>
        <v>4.7767857142857135</v>
      </c>
      <c r="Y241" s="27"/>
    </row>
    <row r="242" spans="1:25" x14ac:dyDescent="0.2">
      <c r="A242" s="2">
        <v>241</v>
      </c>
      <c r="B242" s="5" t="s">
        <v>3064</v>
      </c>
      <c r="C242" s="2">
        <v>124</v>
      </c>
      <c r="D242" s="45">
        <f t="shared" si="17"/>
        <v>3.6904761904761902</v>
      </c>
      <c r="E242" s="27"/>
      <c r="F242" s="2">
        <v>241</v>
      </c>
      <c r="G242" s="5" t="s">
        <v>2759</v>
      </c>
      <c r="H242" s="2">
        <v>266</v>
      </c>
      <c r="I242" s="45">
        <f t="shared" si="18"/>
        <v>6.1918063314711356</v>
      </c>
      <c r="J242" s="27"/>
      <c r="K242" s="2">
        <v>241</v>
      </c>
      <c r="L242" s="5" t="s">
        <v>1945</v>
      </c>
      <c r="M242" s="2">
        <v>368</v>
      </c>
      <c r="N242" s="45">
        <f t="shared" si="19"/>
        <v>7.1874999999999991</v>
      </c>
      <c r="O242" s="27"/>
      <c r="P242" s="2">
        <v>241</v>
      </c>
      <c r="Q242" s="5" t="s">
        <v>2206</v>
      </c>
      <c r="R242" s="2">
        <v>370</v>
      </c>
      <c r="S242" s="45">
        <f t="shared" si="20"/>
        <v>7.2265625</v>
      </c>
      <c r="T242" s="27"/>
      <c r="U242" s="30">
        <v>241</v>
      </c>
      <c r="V242" s="5" t="s">
        <v>4006</v>
      </c>
      <c r="W242" s="30">
        <v>214</v>
      </c>
      <c r="X242" s="45">
        <f t="shared" si="21"/>
        <v>4.7767857142857135</v>
      </c>
      <c r="Y242" s="27"/>
    </row>
    <row r="243" spans="1:25" x14ac:dyDescent="0.2">
      <c r="A243" s="2">
        <v>242</v>
      </c>
      <c r="B243" s="5" t="s">
        <v>3487</v>
      </c>
      <c r="C243" s="2">
        <v>124</v>
      </c>
      <c r="D243" s="45">
        <f t="shared" si="17"/>
        <v>3.6904761904761902</v>
      </c>
      <c r="E243" s="27"/>
      <c r="F243" s="2">
        <v>242</v>
      </c>
      <c r="G243" s="5" t="s">
        <v>2707</v>
      </c>
      <c r="H243" s="2">
        <v>264</v>
      </c>
      <c r="I243" s="45">
        <f t="shared" si="18"/>
        <v>6.1452513966480442</v>
      </c>
      <c r="J243" s="27"/>
      <c r="K243" s="2">
        <v>242</v>
      </c>
      <c r="L243" s="5" t="s">
        <v>2081</v>
      </c>
      <c r="M243" s="2">
        <v>361</v>
      </c>
      <c r="N243" s="45">
        <f t="shared" si="19"/>
        <v>7.05078125</v>
      </c>
      <c r="O243" s="27"/>
      <c r="P243" s="2">
        <v>242</v>
      </c>
      <c r="Q243" s="5" t="s">
        <v>1960</v>
      </c>
      <c r="R243" s="2">
        <v>367</v>
      </c>
      <c r="S243" s="45">
        <f t="shared" si="20"/>
        <v>7.1679687500000009</v>
      </c>
      <c r="T243" s="27"/>
      <c r="U243" s="2">
        <v>242</v>
      </c>
      <c r="V243" s="5" t="s">
        <v>3838</v>
      </c>
      <c r="W243" s="2">
        <v>214</v>
      </c>
      <c r="X243" s="45">
        <f t="shared" si="21"/>
        <v>4.7767857142857135</v>
      </c>
      <c r="Y243" s="27"/>
    </row>
    <row r="244" spans="1:25" x14ac:dyDescent="0.2">
      <c r="A244" s="2">
        <v>243</v>
      </c>
      <c r="B244" s="5" t="s">
        <v>3488</v>
      </c>
      <c r="C244" s="2">
        <v>123</v>
      </c>
      <c r="D244" s="45">
        <f t="shared" si="17"/>
        <v>3.6607142857142856</v>
      </c>
      <c r="E244" s="27"/>
      <c r="F244" s="2">
        <v>243</v>
      </c>
      <c r="G244" s="5" t="s">
        <v>2696</v>
      </c>
      <c r="H244" s="2">
        <v>261</v>
      </c>
      <c r="I244" s="45">
        <f t="shared" si="18"/>
        <v>6.0754189944134076</v>
      </c>
      <c r="J244" s="27"/>
      <c r="K244" s="2">
        <v>243</v>
      </c>
      <c r="L244" s="5" t="s">
        <v>1527</v>
      </c>
      <c r="M244" s="2">
        <v>359</v>
      </c>
      <c r="N244" s="45">
        <f t="shared" si="19"/>
        <v>7.01171875</v>
      </c>
      <c r="O244" s="27"/>
      <c r="P244" s="2">
        <v>243</v>
      </c>
      <c r="Q244" s="5" t="s">
        <v>1539</v>
      </c>
      <c r="R244" s="2">
        <v>363</v>
      </c>
      <c r="S244" s="45">
        <f t="shared" si="20"/>
        <v>7.0898437499999991</v>
      </c>
      <c r="T244" s="27"/>
      <c r="U244" s="2">
        <v>243</v>
      </c>
      <c r="V244" s="5" t="s">
        <v>1510</v>
      </c>
      <c r="W244" s="2">
        <v>212</v>
      </c>
      <c r="X244" s="45">
        <f t="shared" si="21"/>
        <v>4.7321428571428568</v>
      </c>
      <c r="Y244" s="27"/>
    </row>
    <row r="245" spans="1:25" x14ac:dyDescent="0.2">
      <c r="A245" s="2">
        <v>244</v>
      </c>
      <c r="B245" s="5" t="s">
        <v>3533</v>
      </c>
      <c r="C245" s="2">
        <v>122</v>
      </c>
      <c r="D245" s="45">
        <f t="shared" si="17"/>
        <v>3.6309523809523809</v>
      </c>
      <c r="E245" s="27"/>
      <c r="F245" s="2">
        <v>244</v>
      </c>
      <c r="G245" s="5" t="s">
        <v>1643</v>
      </c>
      <c r="H245" s="2">
        <v>259</v>
      </c>
      <c r="I245" s="45">
        <f t="shared" si="18"/>
        <v>6.0288640595903162</v>
      </c>
      <c r="J245" s="27"/>
      <c r="K245" s="2">
        <v>244</v>
      </c>
      <c r="L245" s="5" t="s">
        <v>2071</v>
      </c>
      <c r="M245" s="2">
        <v>359</v>
      </c>
      <c r="N245" s="45">
        <f t="shared" si="19"/>
        <v>7.01171875</v>
      </c>
      <c r="O245" s="27"/>
      <c r="P245" s="2">
        <v>244</v>
      </c>
      <c r="Q245" s="5" t="s">
        <v>2059</v>
      </c>
      <c r="R245" s="2">
        <v>363</v>
      </c>
      <c r="S245" s="45">
        <f t="shared" si="20"/>
        <v>7.0898437499999991</v>
      </c>
      <c r="T245" s="27"/>
      <c r="U245" s="2">
        <v>244</v>
      </c>
      <c r="V245" s="5" t="s">
        <v>1586</v>
      </c>
      <c r="W245" s="2">
        <v>208</v>
      </c>
      <c r="X245" s="45">
        <f t="shared" si="21"/>
        <v>4.6428571428571432</v>
      </c>
      <c r="Y245" s="27"/>
    </row>
    <row r="246" spans="1:25" x14ac:dyDescent="0.2">
      <c r="A246" s="2">
        <v>245</v>
      </c>
      <c r="B246" s="5" t="s">
        <v>3146</v>
      </c>
      <c r="C246" s="2">
        <v>121</v>
      </c>
      <c r="D246" s="45">
        <f t="shared" si="17"/>
        <v>3.6011904761904758</v>
      </c>
      <c r="E246" s="27"/>
      <c r="F246" s="2">
        <v>245</v>
      </c>
      <c r="G246" s="5" t="s">
        <v>2794</v>
      </c>
      <c r="H246" s="2">
        <v>257</v>
      </c>
      <c r="I246" s="45">
        <f t="shared" si="18"/>
        <v>5.9823091247672249</v>
      </c>
      <c r="J246" s="27"/>
      <c r="K246" s="2">
        <v>245</v>
      </c>
      <c r="L246" s="5" t="s">
        <v>2432</v>
      </c>
      <c r="M246" s="2">
        <v>358</v>
      </c>
      <c r="N246" s="45">
        <f t="shared" si="19"/>
        <v>6.9921874999999991</v>
      </c>
      <c r="O246" s="27"/>
      <c r="P246" s="2">
        <v>245</v>
      </c>
      <c r="Q246" s="5" t="s">
        <v>2605</v>
      </c>
      <c r="R246" s="2">
        <v>358</v>
      </c>
      <c r="S246" s="45">
        <f t="shared" si="20"/>
        <v>6.9921874999999991</v>
      </c>
      <c r="T246" s="27"/>
      <c r="U246" s="2">
        <v>245</v>
      </c>
      <c r="V246" s="5" t="s">
        <v>2884</v>
      </c>
      <c r="W246" s="2">
        <v>207</v>
      </c>
      <c r="X246" s="45">
        <f t="shared" si="21"/>
        <v>4.6205357142857144</v>
      </c>
      <c r="Y246" s="27"/>
    </row>
    <row r="247" spans="1:25" x14ac:dyDescent="0.2">
      <c r="A247" s="2">
        <v>246</v>
      </c>
      <c r="B247" s="5" t="s">
        <v>3580</v>
      </c>
      <c r="C247" s="2">
        <v>121</v>
      </c>
      <c r="D247" s="45">
        <f t="shared" si="17"/>
        <v>3.6011904761904758</v>
      </c>
      <c r="E247" s="27"/>
      <c r="F247" s="2">
        <v>246</v>
      </c>
      <c r="G247" s="5" t="s">
        <v>112</v>
      </c>
      <c r="H247" s="2">
        <v>253</v>
      </c>
      <c r="I247" s="45">
        <f t="shared" si="18"/>
        <v>5.889199255121043</v>
      </c>
      <c r="J247" s="27"/>
      <c r="K247" s="2">
        <v>246</v>
      </c>
      <c r="L247" s="5" t="s">
        <v>1953</v>
      </c>
      <c r="M247" s="2">
        <v>351</v>
      </c>
      <c r="N247" s="45">
        <f t="shared" si="19"/>
        <v>6.85546875</v>
      </c>
      <c r="O247" s="27"/>
      <c r="P247" s="2">
        <v>246</v>
      </c>
      <c r="Q247" s="5" t="s">
        <v>72</v>
      </c>
      <c r="R247" s="2">
        <v>357</v>
      </c>
      <c r="S247" s="45">
        <f t="shared" si="20"/>
        <v>6.9726562500000009</v>
      </c>
      <c r="T247" s="27"/>
      <c r="U247" s="2">
        <v>246</v>
      </c>
      <c r="V247" s="5" t="s">
        <v>3863</v>
      </c>
      <c r="W247" s="2">
        <v>205</v>
      </c>
      <c r="X247" s="45">
        <f t="shared" si="21"/>
        <v>4.5758928571428568</v>
      </c>
      <c r="Y247" s="27"/>
    </row>
    <row r="248" spans="1:25" x14ac:dyDescent="0.2">
      <c r="A248" s="2">
        <v>247</v>
      </c>
      <c r="B248" s="5" t="s">
        <v>3584</v>
      </c>
      <c r="C248" s="2">
        <v>120</v>
      </c>
      <c r="D248" s="45">
        <f t="shared" si="17"/>
        <v>3.5714285714285712</v>
      </c>
      <c r="E248" s="27"/>
      <c r="F248" s="2">
        <v>247</v>
      </c>
      <c r="G248" s="5" t="s">
        <v>2683</v>
      </c>
      <c r="H248" s="2">
        <v>251</v>
      </c>
      <c r="I248" s="45">
        <f t="shared" si="18"/>
        <v>5.8426443202979517</v>
      </c>
      <c r="J248" s="27"/>
      <c r="K248" s="2">
        <v>247</v>
      </c>
      <c r="L248" s="5" t="s">
        <v>2134</v>
      </c>
      <c r="M248" s="2">
        <v>345</v>
      </c>
      <c r="N248" s="45">
        <f t="shared" si="19"/>
        <v>6.73828125</v>
      </c>
      <c r="O248" s="27"/>
      <c r="P248" s="2">
        <v>247</v>
      </c>
      <c r="Q248" s="5" t="s">
        <v>2055</v>
      </c>
      <c r="R248" s="2">
        <v>353</v>
      </c>
      <c r="S248" s="45">
        <f t="shared" si="20"/>
        <v>6.8945312499999991</v>
      </c>
      <c r="T248" s="27"/>
      <c r="U248" s="2">
        <v>247</v>
      </c>
      <c r="V248" s="5" t="s">
        <v>1789</v>
      </c>
      <c r="W248" s="2">
        <v>204</v>
      </c>
      <c r="X248" s="45">
        <f t="shared" si="21"/>
        <v>4.5535714285714279</v>
      </c>
      <c r="Y248" s="27"/>
    </row>
    <row r="249" spans="1:25" x14ac:dyDescent="0.2">
      <c r="A249" s="2">
        <v>248</v>
      </c>
      <c r="B249" s="5" t="s">
        <v>3135</v>
      </c>
      <c r="C249" s="2">
        <v>117</v>
      </c>
      <c r="D249" s="45">
        <f t="shared" si="17"/>
        <v>3.4821428571428572</v>
      </c>
      <c r="E249" s="27"/>
      <c r="F249" s="2">
        <v>248</v>
      </c>
      <c r="G249" s="5" t="s">
        <v>2702</v>
      </c>
      <c r="H249" s="2">
        <v>250</v>
      </c>
      <c r="I249" s="45">
        <f t="shared" si="18"/>
        <v>5.8193668528864064</v>
      </c>
      <c r="J249" s="27"/>
      <c r="K249" s="2">
        <v>248</v>
      </c>
      <c r="L249" s="5" t="s">
        <v>510</v>
      </c>
      <c r="M249" s="2">
        <v>341</v>
      </c>
      <c r="N249" s="45">
        <f t="shared" si="19"/>
        <v>6.66015625</v>
      </c>
      <c r="O249" s="27"/>
      <c r="P249" s="2">
        <v>248</v>
      </c>
      <c r="Q249" s="5" t="s">
        <v>497</v>
      </c>
      <c r="R249" s="2">
        <v>348</v>
      </c>
      <c r="S249" s="45">
        <f t="shared" si="20"/>
        <v>6.7968749999999991</v>
      </c>
      <c r="T249" s="27"/>
      <c r="U249" s="2">
        <v>248</v>
      </c>
      <c r="V249" s="5" t="s">
        <v>59</v>
      </c>
      <c r="W249" s="2">
        <v>203</v>
      </c>
      <c r="X249" s="45">
        <f t="shared" si="21"/>
        <v>4.53125</v>
      </c>
      <c r="Y249" s="27"/>
    </row>
    <row r="250" spans="1:25" x14ac:dyDescent="0.2">
      <c r="A250" s="2">
        <v>249</v>
      </c>
      <c r="B250" s="5" t="s">
        <v>3371</v>
      </c>
      <c r="C250" s="2">
        <v>116</v>
      </c>
      <c r="D250" s="45">
        <f t="shared" si="17"/>
        <v>3.4523809523809521</v>
      </c>
      <c r="E250" s="27"/>
      <c r="F250" s="2">
        <v>249</v>
      </c>
      <c r="G250" s="5" t="s">
        <v>1779</v>
      </c>
      <c r="H250" s="2">
        <v>249</v>
      </c>
      <c r="I250" s="45">
        <f t="shared" si="18"/>
        <v>5.7960893854748603</v>
      </c>
      <c r="J250" s="27"/>
      <c r="K250" s="2">
        <v>249</v>
      </c>
      <c r="L250" s="5" t="s">
        <v>2069</v>
      </c>
      <c r="M250" s="2">
        <v>340</v>
      </c>
      <c r="N250" s="45">
        <f t="shared" si="19"/>
        <v>6.640625</v>
      </c>
      <c r="O250" s="27"/>
      <c r="P250" s="2">
        <v>249</v>
      </c>
      <c r="Q250" s="5" t="s">
        <v>2053</v>
      </c>
      <c r="R250" s="2">
        <v>342</v>
      </c>
      <c r="S250" s="45">
        <f t="shared" si="20"/>
        <v>6.6796875000000009</v>
      </c>
      <c r="T250" s="27"/>
      <c r="U250" s="2">
        <v>249</v>
      </c>
      <c r="V250" s="5" t="s">
        <v>3394</v>
      </c>
      <c r="W250" s="2">
        <v>201</v>
      </c>
      <c r="X250" s="45">
        <f t="shared" si="21"/>
        <v>4.4866071428571432</v>
      </c>
      <c r="Y250" s="27"/>
    </row>
    <row r="251" spans="1:25" x14ac:dyDescent="0.2">
      <c r="A251" s="2">
        <v>250</v>
      </c>
      <c r="B251" s="5" t="s">
        <v>3479</v>
      </c>
      <c r="C251" s="2">
        <v>115</v>
      </c>
      <c r="D251" s="45">
        <f t="shared" si="17"/>
        <v>3.4226190476190474</v>
      </c>
      <c r="E251" s="27"/>
      <c r="F251" s="2">
        <v>250</v>
      </c>
      <c r="G251" s="5" t="s">
        <v>2818</v>
      </c>
      <c r="H251" s="2">
        <v>249</v>
      </c>
      <c r="I251" s="45">
        <f t="shared" si="18"/>
        <v>5.7960893854748603</v>
      </c>
      <c r="J251" s="27"/>
      <c r="K251" s="2">
        <v>250</v>
      </c>
      <c r="L251" s="5" t="s">
        <v>2383</v>
      </c>
      <c r="M251" s="2">
        <v>340</v>
      </c>
      <c r="N251" s="45">
        <f t="shared" si="19"/>
        <v>6.640625</v>
      </c>
      <c r="O251" s="27"/>
      <c r="P251" s="2">
        <v>250</v>
      </c>
      <c r="Q251" s="5" t="s">
        <v>1515</v>
      </c>
      <c r="R251" s="2">
        <v>339</v>
      </c>
      <c r="S251" s="45">
        <f t="shared" si="20"/>
        <v>6.62109375</v>
      </c>
      <c r="T251" s="27"/>
      <c r="U251" s="2">
        <v>250</v>
      </c>
      <c r="V251" s="5" t="s">
        <v>3986</v>
      </c>
      <c r="W251" s="2">
        <v>201</v>
      </c>
      <c r="X251" s="45">
        <f t="shared" si="21"/>
        <v>4.4866071428571432</v>
      </c>
      <c r="Y251" s="27"/>
    </row>
    <row r="252" spans="1:25" x14ac:dyDescent="0.2">
      <c r="A252" s="2">
        <v>251</v>
      </c>
      <c r="B252" s="5" t="s">
        <v>2923</v>
      </c>
      <c r="C252" s="2">
        <v>114</v>
      </c>
      <c r="D252" s="45">
        <f t="shared" si="17"/>
        <v>3.3928571428571428</v>
      </c>
      <c r="E252" s="27"/>
      <c r="F252" s="2">
        <v>251</v>
      </c>
      <c r="G252" s="5" t="s">
        <v>2391</v>
      </c>
      <c r="H252" s="2">
        <v>245</v>
      </c>
      <c r="I252" s="45">
        <f t="shared" si="18"/>
        <v>5.7029795158286785</v>
      </c>
      <c r="J252" s="27"/>
      <c r="K252" s="2">
        <v>251</v>
      </c>
      <c r="L252" s="5" t="s">
        <v>256</v>
      </c>
      <c r="M252" s="2">
        <v>338</v>
      </c>
      <c r="N252" s="45">
        <f t="shared" si="19"/>
        <v>6.6015624999999991</v>
      </c>
      <c r="O252" s="27"/>
      <c r="P252" s="2">
        <v>251</v>
      </c>
      <c r="Q252" s="5" t="s">
        <v>2275</v>
      </c>
      <c r="R252" s="2">
        <v>337</v>
      </c>
      <c r="S252" s="45">
        <f t="shared" si="20"/>
        <v>6.5820312500000009</v>
      </c>
      <c r="T252" s="27"/>
      <c r="U252" s="30">
        <v>251</v>
      </c>
      <c r="V252" s="5" t="s">
        <v>3767</v>
      </c>
      <c r="W252" s="30">
        <v>200</v>
      </c>
      <c r="X252" s="45">
        <f t="shared" si="21"/>
        <v>4.4642857142857144</v>
      </c>
      <c r="Y252" s="27"/>
    </row>
    <row r="253" spans="1:25" x14ac:dyDescent="0.2">
      <c r="A253" s="2">
        <v>252</v>
      </c>
      <c r="B253" s="5" t="s">
        <v>3151</v>
      </c>
      <c r="C253" s="2">
        <v>112</v>
      </c>
      <c r="D253" s="45">
        <f t="shared" si="17"/>
        <v>3.333333333333333</v>
      </c>
      <c r="E253" s="27"/>
      <c r="F253" s="2">
        <v>252</v>
      </c>
      <c r="G253" s="5" t="s">
        <v>2695</v>
      </c>
      <c r="H253" s="2">
        <v>240</v>
      </c>
      <c r="I253" s="45">
        <f t="shared" si="18"/>
        <v>5.5865921787709496</v>
      </c>
      <c r="J253" s="27"/>
      <c r="K253" s="2">
        <v>252</v>
      </c>
      <c r="L253" s="5" t="s">
        <v>1115</v>
      </c>
      <c r="M253" s="2">
        <v>331</v>
      </c>
      <c r="N253" s="45">
        <f t="shared" si="19"/>
        <v>6.46484375</v>
      </c>
      <c r="O253" s="27"/>
      <c r="P253" s="2">
        <v>252</v>
      </c>
      <c r="Q253" s="5" t="s">
        <v>617</v>
      </c>
      <c r="R253" s="2">
        <v>336</v>
      </c>
      <c r="S253" s="45">
        <f t="shared" si="20"/>
        <v>6.5625</v>
      </c>
      <c r="T253" s="27"/>
      <c r="U253" s="2">
        <v>252</v>
      </c>
      <c r="V253" s="5" t="s">
        <v>1964</v>
      </c>
      <c r="W253" s="2">
        <v>198</v>
      </c>
      <c r="X253" s="45">
        <f t="shared" si="21"/>
        <v>4.4196428571428577</v>
      </c>
      <c r="Y253" s="27"/>
    </row>
    <row r="254" spans="1:25" x14ac:dyDescent="0.2">
      <c r="A254" s="2">
        <v>253</v>
      </c>
      <c r="B254" s="5" t="s">
        <v>3421</v>
      </c>
      <c r="C254" s="2">
        <v>112</v>
      </c>
      <c r="D254" s="45">
        <f t="shared" si="17"/>
        <v>3.333333333333333</v>
      </c>
      <c r="E254" s="27"/>
      <c r="F254" s="2">
        <v>253</v>
      </c>
      <c r="G254" s="5" t="s">
        <v>2593</v>
      </c>
      <c r="H254" s="2">
        <v>240</v>
      </c>
      <c r="I254" s="45">
        <f t="shared" si="18"/>
        <v>5.5865921787709496</v>
      </c>
      <c r="J254" s="27"/>
      <c r="K254" s="2">
        <v>253</v>
      </c>
      <c r="L254" s="5" t="s">
        <v>598</v>
      </c>
      <c r="M254" s="2">
        <v>328</v>
      </c>
      <c r="N254" s="45">
        <f t="shared" si="19"/>
        <v>6.4062499999999991</v>
      </c>
      <c r="O254" s="27"/>
      <c r="P254" s="2">
        <v>253</v>
      </c>
      <c r="Q254" s="5" t="s">
        <v>2124</v>
      </c>
      <c r="R254" s="2">
        <v>333</v>
      </c>
      <c r="S254" s="45">
        <f t="shared" si="20"/>
        <v>6.5039062499999991</v>
      </c>
      <c r="T254" s="27"/>
      <c r="U254" s="2">
        <v>253</v>
      </c>
      <c r="V254" s="5" t="s">
        <v>4021</v>
      </c>
      <c r="W254" s="2">
        <v>197</v>
      </c>
      <c r="X254" s="45">
        <f t="shared" si="21"/>
        <v>4.3973214285714288</v>
      </c>
      <c r="Y254" s="27"/>
    </row>
    <row r="255" spans="1:25" x14ac:dyDescent="0.2">
      <c r="A255" s="2">
        <v>254</v>
      </c>
      <c r="B255" s="5" t="s">
        <v>3231</v>
      </c>
      <c r="C255" s="2">
        <v>111</v>
      </c>
      <c r="D255" s="45">
        <f t="shared" si="17"/>
        <v>3.3035714285714284</v>
      </c>
      <c r="E255" s="27"/>
      <c r="F255" s="2">
        <v>254</v>
      </c>
      <c r="G255" s="5" t="s">
        <v>2691</v>
      </c>
      <c r="H255" s="2">
        <v>238</v>
      </c>
      <c r="I255" s="45">
        <f t="shared" si="18"/>
        <v>5.5400372439478582</v>
      </c>
      <c r="J255" s="27"/>
      <c r="K255" s="2">
        <v>254</v>
      </c>
      <c r="L255" s="5" t="s">
        <v>206</v>
      </c>
      <c r="M255" s="2">
        <v>317</v>
      </c>
      <c r="N255" s="45">
        <f t="shared" si="19"/>
        <v>6.19140625</v>
      </c>
      <c r="O255" s="27"/>
      <c r="P255" s="2">
        <v>254</v>
      </c>
      <c r="Q255" s="5" t="s">
        <v>2641</v>
      </c>
      <c r="R255" s="2">
        <v>332</v>
      </c>
      <c r="S255" s="45">
        <f t="shared" si="20"/>
        <v>6.4843750000000009</v>
      </c>
      <c r="T255" s="27"/>
      <c r="U255" s="2">
        <v>254</v>
      </c>
      <c r="V255" s="5" t="s">
        <v>3823</v>
      </c>
      <c r="W255" s="2">
        <v>197</v>
      </c>
      <c r="X255" s="45">
        <f t="shared" si="21"/>
        <v>4.3973214285714288</v>
      </c>
      <c r="Y255" s="27"/>
    </row>
    <row r="256" spans="1:25" x14ac:dyDescent="0.2">
      <c r="A256" s="2">
        <v>255</v>
      </c>
      <c r="B256" s="5" t="s">
        <v>3347</v>
      </c>
      <c r="C256" s="2">
        <v>111</v>
      </c>
      <c r="D256" s="45">
        <f t="shared" si="17"/>
        <v>3.3035714285714284</v>
      </c>
      <c r="E256" s="27"/>
      <c r="F256" s="2">
        <v>255</v>
      </c>
      <c r="G256" s="5" t="s">
        <v>1952</v>
      </c>
      <c r="H256" s="2">
        <v>235</v>
      </c>
      <c r="I256" s="45">
        <f t="shared" si="18"/>
        <v>5.4702048417132216</v>
      </c>
      <c r="J256" s="27"/>
      <c r="K256" s="2">
        <v>255</v>
      </c>
      <c r="L256" s="5" t="s">
        <v>1598</v>
      </c>
      <c r="M256" s="2">
        <v>314</v>
      </c>
      <c r="N256" s="45">
        <f t="shared" si="19"/>
        <v>6.1328125</v>
      </c>
      <c r="O256" s="27"/>
      <c r="P256" s="2">
        <v>255</v>
      </c>
      <c r="Q256" s="5" t="s">
        <v>1508</v>
      </c>
      <c r="R256" s="2">
        <v>332</v>
      </c>
      <c r="S256" s="45">
        <f t="shared" si="20"/>
        <v>6.4843750000000009</v>
      </c>
      <c r="T256" s="27"/>
      <c r="U256" s="2">
        <v>255</v>
      </c>
      <c r="V256" s="5" t="s">
        <v>835</v>
      </c>
      <c r="W256" s="2">
        <v>187</v>
      </c>
      <c r="X256" s="45">
        <f t="shared" si="21"/>
        <v>4.1741071428571423</v>
      </c>
      <c r="Y256" s="27"/>
    </row>
    <row r="257" spans="1:25" x14ac:dyDescent="0.2">
      <c r="A257" s="2">
        <v>256</v>
      </c>
      <c r="B257" s="5" t="s">
        <v>3667</v>
      </c>
      <c r="C257" s="2">
        <v>110</v>
      </c>
      <c r="D257" s="45">
        <f t="shared" si="17"/>
        <v>3.2738095238095237</v>
      </c>
      <c r="E257" s="27"/>
      <c r="F257" s="2">
        <v>256</v>
      </c>
      <c r="G257" s="5" t="s">
        <v>822</v>
      </c>
      <c r="H257" s="2">
        <v>227</v>
      </c>
      <c r="I257" s="45">
        <f t="shared" si="18"/>
        <v>5.2839851024208562</v>
      </c>
      <c r="J257" s="27"/>
      <c r="K257" s="2">
        <v>256</v>
      </c>
      <c r="L257" s="5" t="s">
        <v>907</v>
      </c>
      <c r="M257" s="2">
        <v>308</v>
      </c>
      <c r="N257" s="45">
        <f t="shared" si="19"/>
        <v>6.015625</v>
      </c>
      <c r="O257" s="27"/>
      <c r="P257" s="2">
        <v>256</v>
      </c>
      <c r="Q257" s="5" t="s">
        <v>1693</v>
      </c>
      <c r="R257" s="2">
        <v>329</v>
      </c>
      <c r="S257" s="45">
        <f t="shared" si="20"/>
        <v>6.42578125</v>
      </c>
      <c r="T257" s="27"/>
      <c r="U257" s="2">
        <v>256</v>
      </c>
      <c r="V257" s="5" t="s">
        <v>58</v>
      </c>
      <c r="W257" s="2">
        <v>184</v>
      </c>
      <c r="X257" s="45">
        <f t="shared" si="21"/>
        <v>4.1071428571428568</v>
      </c>
      <c r="Y257" s="27"/>
    </row>
    <row r="258" spans="1:25" x14ac:dyDescent="0.2">
      <c r="A258" s="2">
        <v>257</v>
      </c>
      <c r="B258" s="5" t="s">
        <v>3478</v>
      </c>
      <c r="C258" s="2">
        <v>110</v>
      </c>
      <c r="D258" s="45">
        <f t="shared" si="17"/>
        <v>3.2738095238095237</v>
      </c>
      <c r="E258" s="27"/>
      <c r="F258" s="2">
        <v>257</v>
      </c>
      <c r="G258" s="5" t="s">
        <v>863</v>
      </c>
      <c r="H258" s="2">
        <v>227</v>
      </c>
      <c r="I258" s="45">
        <f t="shared" si="18"/>
        <v>5.2839851024208562</v>
      </c>
      <c r="J258" s="27"/>
      <c r="K258" s="2">
        <v>257</v>
      </c>
      <c r="L258" s="5" t="s">
        <v>209</v>
      </c>
      <c r="M258" s="2">
        <v>307</v>
      </c>
      <c r="N258" s="45">
        <f t="shared" si="19"/>
        <v>5.99609375</v>
      </c>
      <c r="O258" s="27"/>
      <c r="P258" s="2">
        <v>257</v>
      </c>
      <c r="Q258" s="5" t="s">
        <v>1712</v>
      </c>
      <c r="R258" s="2">
        <v>328</v>
      </c>
      <c r="S258" s="45">
        <f t="shared" si="20"/>
        <v>6.4062499999999991</v>
      </c>
      <c r="T258" s="27"/>
      <c r="U258" s="2">
        <v>257</v>
      </c>
      <c r="V258" s="5" t="s">
        <v>4033</v>
      </c>
      <c r="W258" s="2">
        <v>183</v>
      </c>
      <c r="X258" s="45">
        <f t="shared" si="21"/>
        <v>4.0848214285714288</v>
      </c>
      <c r="Y258" s="27"/>
    </row>
    <row r="259" spans="1:25" x14ac:dyDescent="0.2">
      <c r="A259" s="2">
        <v>258</v>
      </c>
      <c r="B259" s="5" t="s">
        <v>3088</v>
      </c>
      <c r="C259" s="2">
        <v>110</v>
      </c>
      <c r="D259" s="45">
        <f t="shared" si="17"/>
        <v>3.2738095238095237</v>
      </c>
      <c r="E259" s="27"/>
      <c r="F259" s="2">
        <v>258</v>
      </c>
      <c r="G259" s="5" t="s">
        <v>38</v>
      </c>
      <c r="H259" s="2">
        <v>227</v>
      </c>
      <c r="I259" s="45">
        <f t="shared" si="18"/>
        <v>5.2839851024208562</v>
      </c>
      <c r="J259" s="27"/>
      <c r="K259" s="2">
        <v>258</v>
      </c>
      <c r="L259" s="5" t="s">
        <v>1961</v>
      </c>
      <c r="M259" s="2">
        <v>305</v>
      </c>
      <c r="N259" s="45">
        <f t="shared" si="19"/>
        <v>5.95703125</v>
      </c>
      <c r="O259" s="27"/>
      <c r="P259" s="2">
        <v>258</v>
      </c>
      <c r="Q259" s="5" t="s">
        <v>457</v>
      </c>
      <c r="R259" s="2">
        <v>326</v>
      </c>
      <c r="S259" s="45">
        <f t="shared" si="20"/>
        <v>6.3671875</v>
      </c>
      <c r="T259" s="27"/>
      <c r="U259" s="2">
        <v>258</v>
      </c>
      <c r="V259" s="5" t="s">
        <v>3824</v>
      </c>
      <c r="W259" s="2">
        <v>183</v>
      </c>
      <c r="X259" s="45">
        <f t="shared" si="21"/>
        <v>4.0848214285714288</v>
      </c>
      <c r="Y259" s="27"/>
    </row>
    <row r="260" spans="1:25" x14ac:dyDescent="0.2">
      <c r="A260" s="2">
        <v>259</v>
      </c>
      <c r="B260" s="5" t="s">
        <v>2794</v>
      </c>
      <c r="C260" s="2">
        <v>108</v>
      </c>
      <c r="D260" s="45">
        <f t="shared" si="17"/>
        <v>3.214285714285714</v>
      </c>
      <c r="E260" s="27"/>
      <c r="F260" s="2">
        <v>259</v>
      </c>
      <c r="G260" s="5" t="s">
        <v>2764</v>
      </c>
      <c r="H260" s="2">
        <v>227</v>
      </c>
      <c r="I260" s="45">
        <f t="shared" si="18"/>
        <v>5.2839851024208562</v>
      </c>
      <c r="J260" s="27"/>
      <c r="K260" s="2">
        <v>259</v>
      </c>
      <c r="L260" s="5" t="s">
        <v>644</v>
      </c>
      <c r="M260" s="2">
        <v>300</v>
      </c>
      <c r="N260" s="45">
        <f t="shared" si="19"/>
        <v>5.859375</v>
      </c>
      <c r="O260" s="27"/>
      <c r="P260" s="2">
        <v>259</v>
      </c>
      <c r="Q260" s="5" t="s">
        <v>257</v>
      </c>
      <c r="R260" s="2">
        <v>326</v>
      </c>
      <c r="S260" s="45">
        <f t="shared" si="20"/>
        <v>6.3671875</v>
      </c>
      <c r="T260" s="27"/>
      <c r="U260" s="2">
        <v>259</v>
      </c>
      <c r="V260" s="5" t="s">
        <v>1240</v>
      </c>
      <c r="W260" s="2">
        <v>180</v>
      </c>
      <c r="X260" s="45">
        <f t="shared" si="21"/>
        <v>4.0178571428571432</v>
      </c>
      <c r="Y260" s="27"/>
    </row>
    <row r="261" spans="1:25" x14ac:dyDescent="0.2">
      <c r="A261" s="2">
        <v>260</v>
      </c>
      <c r="B261" s="5" t="s">
        <v>2847</v>
      </c>
      <c r="C261" s="2">
        <v>108</v>
      </c>
      <c r="D261" s="45">
        <f t="shared" ref="D261:D324" si="22">C261/33.6</f>
        <v>3.214285714285714</v>
      </c>
      <c r="E261" s="27"/>
      <c r="F261" s="2">
        <v>260</v>
      </c>
      <c r="G261" s="5" t="s">
        <v>2577</v>
      </c>
      <c r="H261" s="2">
        <v>225</v>
      </c>
      <c r="I261" s="45">
        <f t="shared" ref="I261:I324" si="23">(H261/4296)*100</f>
        <v>5.2374301675977657</v>
      </c>
      <c r="J261" s="27"/>
      <c r="K261" s="2">
        <v>260</v>
      </c>
      <c r="L261" s="5" t="s">
        <v>2385</v>
      </c>
      <c r="M261" s="2">
        <v>300</v>
      </c>
      <c r="N261" s="45">
        <f t="shared" ref="N261:N324" si="24">(M261/5120)*100</f>
        <v>5.859375</v>
      </c>
      <c r="O261" s="27"/>
      <c r="P261" s="2">
        <v>260</v>
      </c>
      <c r="Q261" s="5" t="s">
        <v>489</v>
      </c>
      <c r="R261" s="2">
        <v>325</v>
      </c>
      <c r="S261" s="45">
        <f t="shared" ref="S261:S324" si="25">(R261/5120)*100</f>
        <v>6.34765625</v>
      </c>
      <c r="T261" s="27"/>
      <c r="U261" s="2">
        <v>260</v>
      </c>
      <c r="V261" s="5" t="s">
        <v>3980</v>
      </c>
      <c r="W261" s="2">
        <v>178</v>
      </c>
      <c r="X261" s="45">
        <f t="shared" si="21"/>
        <v>3.9732142857142856</v>
      </c>
      <c r="Y261" s="27"/>
    </row>
    <row r="262" spans="1:25" x14ac:dyDescent="0.2">
      <c r="A262" s="2">
        <v>261</v>
      </c>
      <c r="B262" s="5" t="s">
        <v>3492</v>
      </c>
      <c r="C262" s="2">
        <v>108</v>
      </c>
      <c r="D262" s="45">
        <f t="shared" si="22"/>
        <v>3.214285714285714</v>
      </c>
      <c r="E262" s="27"/>
      <c r="F262" s="2">
        <v>261</v>
      </c>
      <c r="G262" s="5" t="s">
        <v>2767</v>
      </c>
      <c r="H262" s="2">
        <v>225</v>
      </c>
      <c r="I262" s="45">
        <f t="shared" si="23"/>
        <v>5.2374301675977657</v>
      </c>
      <c r="J262" s="27"/>
      <c r="K262" s="2">
        <v>261</v>
      </c>
      <c r="L262" s="5" t="s">
        <v>1362</v>
      </c>
      <c r="M262" s="2">
        <v>300</v>
      </c>
      <c r="N262" s="45">
        <f t="shared" si="24"/>
        <v>5.859375</v>
      </c>
      <c r="O262" s="27"/>
      <c r="P262" s="2">
        <v>261</v>
      </c>
      <c r="Q262" s="5" t="s">
        <v>1574</v>
      </c>
      <c r="R262" s="2">
        <v>325</v>
      </c>
      <c r="S262" s="45">
        <f t="shared" si="25"/>
        <v>6.34765625</v>
      </c>
      <c r="T262" s="27"/>
      <c r="U262" s="30">
        <v>261</v>
      </c>
      <c r="V262" s="5" t="s">
        <v>1719</v>
      </c>
      <c r="W262" s="30">
        <v>177</v>
      </c>
      <c r="X262" s="45">
        <f t="shared" si="21"/>
        <v>3.9508928571428568</v>
      </c>
      <c r="Y262" s="27"/>
    </row>
    <row r="263" spans="1:25" x14ac:dyDescent="0.2">
      <c r="A263" s="2">
        <v>262</v>
      </c>
      <c r="B263" s="5" t="s">
        <v>3409</v>
      </c>
      <c r="C263" s="2">
        <v>108</v>
      </c>
      <c r="D263" s="45">
        <f t="shared" si="22"/>
        <v>3.214285714285714</v>
      </c>
      <c r="E263" s="27"/>
      <c r="F263" s="2">
        <v>262</v>
      </c>
      <c r="G263" s="5" t="s">
        <v>154</v>
      </c>
      <c r="H263" s="2">
        <v>221</v>
      </c>
      <c r="I263" s="45">
        <f t="shared" si="23"/>
        <v>5.144320297951583</v>
      </c>
      <c r="J263" s="27"/>
      <c r="K263" s="2">
        <v>262</v>
      </c>
      <c r="L263" s="5" t="s">
        <v>1940</v>
      </c>
      <c r="M263" s="2">
        <v>298</v>
      </c>
      <c r="N263" s="45">
        <f t="shared" si="24"/>
        <v>5.8203125</v>
      </c>
      <c r="O263" s="27"/>
      <c r="P263" s="2">
        <v>262</v>
      </c>
      <c r="Q263" s="5" t="s">
        <v>2418</v>
      </c>
      <c r="R263" s="2">
        <v>322</v>
      </c>
      <c r="S263" s="45">
        <f t="shared" si="25"/>
        <v>6.2890625000000009</v>
      </c>
      <c r="T263" s="27"/>
      <c r="U263" s="2">
        <v>262</v>
      </c>
      <c r="V263" s="5" t="s">
        <v>3315</v>
      </c>
      <c r="W263" s="2">
        <v>177</v>
      </c>
      <c r="X263" s="45">
        <f t="shared" ref="X263:X326" si="26">(W263/(35*128))*100</f>
        <v>3.9508928571428568</v>
      </c>
      <c r="Y263" s="27"/>
    </row>
    <row r="264" spans="1:25" x14ac:dyDescent="0.2">
      <c r="A264" s="2">
        <v>263</v>
      </c>
      <c r="B264" s="5" t="s">
        <v>3538</v>
      </c>
      <c r="C264" s="2">
        <v>106</v>
      </c>
      <c r="D264" s="45">
        <f t="shared" si="22"/>
        <v>3.1547619047619047</v>
      </c>
      <c r="E264" s="27"/>
      <c r="F264" s="2">
        <v>263</v>
      </c>
      <c r="G264" s="5" t="s">
        <v>2843</v>
      </c>
      <c r="H264" s="2">
        <v>219</v>
      </c>
      <c r="I264" s="45">
        <f t="shared" si="23"/>
        <v>5.0977653631284916</v>
      </c>
      <c r="J264" s="27"/>
      <c r="K264" s="2">
        <v>263</v>
      </c>
      <c r="L264" s="5" t="s">
        <v>101</v>
      </c>
      <c r="M264" s="2">
        <v>298</v>
      </c>
      <c r="N264" s="45">
        <f t="shared" si="24"/>
        <v>5.8203125</v>
      </c>
      <c r="O264" s="27"/>
      <c r="P264" s="2">
        <v>263</v>
      </c>
      <c r="Q264" s="5" t="s">
        <v>466</v>
      </c>
      <c r="R264" s="2">
        <v>320</v>
      </c>
      <c r="S264" s="45">
        <f t="shared" si="25"/>
        <v>6.25</v>
      </c>
      <c r="T264" s="27"/>
      <c r="U264" s="2">
        <v>263</v>
      </c>
      <c r="V264" s="5" t="s">
        <v>279</v>
      </c>
      <c r="W264" s="2">
        <v>170</v>
      </c>
      <c r="X264" s="45">
        <f t="shared" si="26"/>
        <v>3.7946428571428568</v>
      </c>
      <c r="Y264" s="27"/>
    </row>
    <row r="265" spans="1:25" x14ac:dyDescent="0.2">
      <c r="A265" s="2">
        <v>264</v>
      </c>
      <c r="B265" s="5" t="s">
        <v>3062</v>
      </c>
      <c r="C265" s="2">
        <v>106</v>
      </c>
      <c r="D265" s="45">
        <f t="shared" si="22"/>
        <v>3.1547619047619047</v>
      </c>
      <c r="E265" s="27"/>
      <c r="F265" s="2">
        <v>264</v>
      </c>
      <c r="G265" s="5" t="s">
        <v>2329</v>
      </c>
      <c r="H265" s="2">
        <v>219</v>
      </c>
      <c r="I265" s="45">
        <f t="shared" si="23"/>
        <v>5.0977653631284916</v>
      </c>
      <c r="J265" s="27"/>
      <c r="K265" s="2">
        <v>264</v>
      </c>
      <c r="L265" s="5" t="s">
        <v>909</v>
      </c>
      <c r="M265" s="2">
        <v>298</v>
      </c>
      <c r="N265" s="45">
        <f t="shared" si="24"/>
        <v>5.8203125</v>
      </c>
      <c r="O265" s="27"/>
      <c r="P265" s="2">
        <v>264</v>
      </c>
      <c r="Q265" s="5" t="s">
        <v>614</v>
      </c>
      <c r="R265" s="2">
        <v>319</v>
      </c>
      <c r="S265" s="45">
        <f t="shared" si="25"/>
        <v>6.23046875</v>
      </c>
      <c r="T265" s="27"/>
      <c r="U265" s="2">
        <v>264</v>
      </c>
      <c r="V265" s="5" t="s">
        <v>4030</v>
      </c>
      <c r="W265" s="2">
        <v>169</v>
      </c>
      <c r="X265" s="45">
        <f t="shared" si="26"/>
        <v>3.7723214285714284</v>
      </c>
      <c r="Y265" s="27"/>
    </row>
    <row r="266" spans="1:25" x14ac:dyDescent="0.2">
      <c r="A266" s="2">
        <v>265</v>
      </c>
      <c r="B266" s="5" t="s">
        <v>3540</v>
      </c>
      <c r="C266" s="2">
        <v>106</v>
      </c>
      <c r="D266" s="45">
        <f t="shared" si="22"/>
        <v>3.1547619047619047</v>
      </c>
      <c r="E266" s="27"/>
      <c r="F266" s="2">
        <v>265</v>
      </c>
      <c r="G266" s="5" t="s">
        <v>398</v>
      </c>
      <c r="H266" s="2">
        <v>217</v>
      </c>
      <c r="I266" s="45">
        <f t="shared" si="23"/>
        <v>5.0512104283054002</v>
      </c>
      <c r="J266" s="27"/>
      <c r="K266" s="2">
        <v>265</v>
      </c>
      <c r="L266" s="5" t="s">
        <v>1980</v>
      </c>
      <c r="M266" s="2">
        <v>294</v>
      </c>
      <c r="N266" s="45">
        <f t="shared" si="24"/>
        <v>5.7421875</v>
      </c>
      <c r="O266" s="27"/>
      <c r="P266" s="2">
        <v>265</v>
      </c>
      <c r="Q266" s="5" t="s">
        <v>1454</v>
      </c>
      <c r="R266" s="2">
        <v>315</v>
      </c>
      <c r="S266" s="45">
        <f t="shared" si="25"/>
        <v>6.15234375</v>
      </c>
      <c r="T266" s="27"/>
      <c r="U266" s="2">
        <v>265</v>
      </c>
      <c r="V266" s="5" t="s">
        <v>63</v>
      </c>
      <c r="W266" s="2">
        <v>166</v>
      </c>
      <c r="X266" s="45">
        <f t="shared" si="26"/>
        <v>3.7053571428571428</v>
      </c>
      <c r="Y266" s="27"/>
    </row>
    <row r="267" spans="1:25" x14ac:dyDescent="0.2">
      <c r="A267" s="2">
        <v>266</v>
      </c>
      <c r="B267" s="5" t="s">
        <v>3118</v>
      </c>
      <c r="C267" s="2">
        <v>105</v>
      </c>
      <c r="D267" s="45">
        <f t="shared" si="22"/>
        <v>3.125</v>
      </c>
      <c r="E267" s="27"/>
      <c r="F267" s="2">
        <v>266</v>
      </c>
      <c r="G267" s="5" t="s">
        <v>1602</v>
      </c>
      <c r="H267" s="2">
        <v>215</v>
      </c>
      <c r="I267" s="45">
        <f t="shared" si="23"/>
        <v>5.0046554934823098</v>
      </c>
      <c r="J267" s="27"/>
      <c r="K267" s="2">
        <v>266</v>
      </c>
      <c r="L267" s="5" t="s">
        <v>239</v>
      </c>
      <c r="M267" s="2">
        <v>294</v>
      </c>
      <c r="N267" s="45">
        <f t="shared" si="24"/>
        <v>5.7421875</v>
      </c>
      <c r="O267" s="27"/>
      <c r="P267" s="2">
        <v>266</v>
      </c>
      <c r="Q267" s="5" t="s">
        <v>495</v>
      </c>
      <c r="R267" s="2">
        <v>312</v>
      </c>
      <c r="S267" s="45">
        <f t="shared" si="25"/>
        <v>6.09375</v>
      </c>
      <c r="T267" s="27"/>
      <c r="U267" s="2">
        <v>266</v>
      </c>
      <c r="V267" s="5" t="s">
        <v>2855</v>
      </c>
      <c r="W267" s="2">
        <v>160</v>
      </c>
      <c r="X267" s="45">
        <f t="shared" si="26"/>
        <v>3.5714285714285712</v>
      </c>
      <c r="Y267" s="27"/>
    </row>
    <row r="268" spans="1:25" x14ac:dyDescent="0.2">
      <c r="A268" s="2">
        <v>267</v>
      </c>
      <c r="B268" s="5" t="s">
        <v>3369</v>
      </c>
      <c r="C268" s="2">
        <v>105</v>
      </c>
      <c r="D268" s="45">
        <f t="shared" si="22"/>
        <v>3.125</v>
      </c>
      <c r="E268" s="27"/>
      <c r="F268" s="2">
        <v>267</v>
      </c>
      <c r="G268" s="5" t="s">
        <v>1118</v>
      </c>
      <c r="H268" s="2">
        <v>215</v>
      </c>
      <c r="I268" s="45">
        <f t="shared" si="23"/>
        <v>5.0046554934823098</v>
      </c>
      <c r="J268" s="27"/>
      <c r="K268" s="2">
        <v>267</v>
      </c>
      <c r="L268" s="5" t="s">
        <v>545</v>
      </c>
      <c r="M268" s="2">
        <v>290</v>
      </c>
      <c r="N268" s="45">
        <f t="shared" si="24"/>
        <v>5.6640625</v>
      </c>
      <c r="O268" s="27"/>
      <c r="P268" s="2">
        <v>267</v>
      </c>
      <c r="Q268" s="5" t="s">
        <v>1528</v>
      </c>
      <c r="R268" s="2">
        <v>311</v>
      </c>
      <c r="S268" s="45">
        <f t="shared" si="25"/>
        <v>6.07421875</v>
      </c>
      <c r="T268" s="27"/>
      <c r="U268" s="2">
        <v>267</v>
      </c>
      <c r="V268" s="5" t="s">
        <v>2049</v>
      </c>
      <c r="W268" s="2">
        <v>156</v>
      </c>
      <c r="X268" s="45">
        <f t="shared" si="26"/>
        <v>3.4821428571428572</v>
      </c>
      <c r="Y268" s="27"/>
    </row>
    <row r="269" spans="1:25" x14ac:dyDescent="0.2">
      <c r="A269" s="2">
        <v>268</v>
      </c>
      <c r="B269" s="5" t="s">
        <v>872</v>
      </c>
      <c r="C269" s="2">
        <v>104</v>
      </c>
      <c r="D269" s="45">
        <f t="shared" si="22"/>
        <v>3.0952380952380949</v>
      </c>
      <c r="E269" s="27"/>
      <c r="F269" s="2">
        <v>268</v>
      </c>
      <c r="G269" s="5" t="s">
        <v>750</v>
      </c>
      <c r="H269" s="2">
        <v>213</v>
      </c>
      <c r="I269" s="45">
        <f t="shared" si="23"/>
        <v>4.9581005586592184</v>
      </c>
      <c r="J269" s="27"/>
      <c r="K269" s="2">
        <v>268</v>
      </c>
      <c r="L269" s="5" t="s">
        <v>655</v>
      </c>
      <c r="M269" s="2">
        <v>284</v>
      </c>
      <c r="N269" s="45">
        <f t="shared" si="24"/>
        <v>5.546875</v>
      </c>
      <c r="O269" s="27"/>
      <c r="P269" s="2">
        <v>268</v>
      </c>
      <c r="Q269" s="5" t="s">
        <v>1295</v>
      </c>
      <c r="R269" s="2">
        <v>311</v>
      </c>
      <c r="S269" s="45">
        <f t="shared" si="25"/>
        <v>6.07421875</v>
      </c>
      <c r="T269" s="27"/>
      <c r="U269" s="2">
        <v>268</v>
      </c>
      <c r="V269" s="5" t="s">
        <v>3894</v>
      </c>
      <c r="W269" s="2">
        <v>153</v>
      </c>
      <c r="X269" s="45">
        <f t="shared" si="26"/>
        <v>3.4151785714285712</v>
      </c>
      <c r="Y269" s="27"/>
    </row>
    <row r="270" spans="1:25" x14ac:dyDescent="0.2">
      <c r="A270" s="2">
        <v>269</v>
      </c>
      <c r="B270" s="5" t="s">
        <v>3484</v>
      </c>
      <c r="C270" s="2">
        <v>104</v>
      </c>
      <c r="D270" s="45">
        <f t="shared" si="22"/>
        <v>3.0952380952380949</v>
      </c>
      <c r="E270" s="27"/>
      <c r="F270" s="2">
        <v>269</v>
      </c>
      <c r="G270" s="5" t="s">
        <v>101</v>
      </c>
      <c r="H270" s="2">
        <v>213</v>
      </c>
      <c r="I270" s="45">
        <f t="shared" si="23"/>
        <v>4.9581005586592184</v>
      </c>
      <c r="J270" s="27"/>
      <c r="K270" s="2">
        <v>269</v>
      </c>
      <c r="L270" s="5" t="s">
        <v>1441</v>
      </c>
      <c r="M270" s="2">
        <v>281</v>
      </c>
      <c r="N270" s="45">
        <f t="shared" si="24"/>
        <v>5.48828125</v>
      </c>
      <c r="O270" s="27"/>
      <c r="P270" s="2">
        <v>269</v>
      </c>
      <c r="Q270" s="5" t="s">
        <v>69</v>
      </c>
      <c r="R270" s="2">
        <v>309</v>
      </c>
      <c r="S270" s="45">
        <f t="shared" si="25"/>
        <v>6.03515625</v>
      </c>
      <c r="T270" s="27"/>
      <c r="U270" s="2">
        <v>269</v>
      </c>
      <c r="V270" s="5" t="s">
        <v>840</v>
      </c>
      <c r="W270" s="2">
        <v>151</v>
      </c>
      <c r="X270" s="45">
        <f t="shared" si="26"/>
        <v>3.370535714285714</v>
      </c>
      <c r="Y270" s="27"/>
    </row>
    <row r="271" spans="1:25" x14ac:dyDescent="0.2">
      <c r="A271" s="2">
        <v>270</v>
      </c>
      <c r="B271" s="5" t="s">
        <v>3352</v>
      </c>
      <c r="C271" s="2">
        <v>103</v>
      </c>
      <c r="D271" s="45">
        <f t="shared" si="22"/>
        <v>3.0654761904761902</v>
      </c>
      <c r="E271" s="27"/>
      <c r="F271" s="2">
        <v>270</v>
      </c>
      <c r="G271" s="5" t="s">
        <v>2383</v>
      </c>
      <c r="H271" s="2">
        <v>211</v>
      </c>
      <c r="I271" s="45">
        <f t="shared" si="23"/>
        <v>4.9115456238361261</v>
      </c>
      <c r="J271" s="27"/>
      <c r="K271" s="2">
        <v>270</v>
      </c>
      <c r="L271" s="5" t="s">
        <v>2391</v>
      </c>
      <c r="M271" s="2">
        <v>279</v>
      </c>
      <c r="N271" s="45">
        <f t="shared" si="24"/>
        <v>5.44921875</v>
      </c>
      <c r="O271" s="27"/>
      <c r="P271" s="2">
        <v>270</v>
      </c>
      <c r="Q271" s="5" t="s">
        <v>530</v>
      </c>
      <c r="R271" s="2">
        <v>307</v>
      </c>
      <c r="S271" s="45">
        <f t="shared" si="25"/>
        <v>5.99609375</v>
      </c>
      <c r="T271" s="27"/>
      <c r="U271" s="2">
        <v>270</v>
      </c>
      <c r="V271" s="5" t="s">
        <v>2207</v>
      </c>
      <c r="W271" s="2">
        <v>151</v>
      </c>
      <c r="X271" s="45">
        <f t="shared" si="26"/>
        <v>3.370535714285714</v>
      </c>
      <c r="Y271" s="27"/>
    </row>
    <row r="272" spans="1:25" x14ac:dyDescent="0.2">
      <c r="A272" s="2">
        <v>271</v>
      </c>
      <c r="B272" s="5" t="s">
        <v>3063</v>
      </c>
      <c r="C272" s="2">
        <v>103</v>
      </c>
      <c r="D272" s="45">
        <f t="shared" si="22"/>
        <v>3.0654761904761902</v>
      </c>
      <c r="E272" s="27"/>
      <c r="F272" s="2">
        <v>271</v>
      </c>
      <c r="G272" s="5" t="s">
        <v>2838</v>
      </c>
      <c r="H272" s="2">
        <v>207</v>
      </c>
      <c r="I272" s="45">
        <f t="shared" si="23"/>
        <v>4.8184357541899443</v>
      </c>
      <c r="J272" s="27"/>
      <c r="K272" s="2">
        <v>271</v>
      </c>
      <c r="L272" s="5" t="s">
        <v>1137</v>
      </c>
      <c r="M272" s="2">
        <v>275</v>
      </c>
      <c r="N272" s="45">
        <f t="shared" si="24"/>
        <v>5.37109375</v>
      </c>
      <c r="O272" s="27"/>
      <c r="P272" s="2">
        <v>271</v>
      </c>
      <c r="Q272" s="5" t="s">
        <v>167</v>
      </c>
      <c r="R272" s="2">
        <v>305</v>
      </c>
      <c r="S272" s="45">
        <f t="shared" si="25"/>
        <v>5.95703125</v>
      </c>
      <c r="T272" s="27"/>
      <c r="U272" s="30">
        <v>271</v>
      </c>
      <c r="V272" s="5" t="s">
        <v>3321</v>
      </c>
      <c r="W272" s="30">
        <v>150</v>
      </c>
      <c r="X272" s="45">
        <f t="shared" si="26"/>
        <v>3.3482142857142856</v>
      </c>
      <c r="Y272" s="27"/>
    </row>
    <row r="273" spans="1:25" x14ac:dyDescent="0.2">
      <c r="A273" s="2">
        <v>272</v>
      </c>
      <c r="B273" s="5" t="s">
        <v>3501</v>
      </c>
      <c r="C273" s="2">
        <v>102</v>
      </c>
      <c r="D273" s="45">
        <f t="shared" si="22"/>
        <v>3.0357142857142856</v>
      </c>
      <c r="E273" s="27"/>
      <c r="F273" s="2">
        <v>272</v>
      </c>
      <c r="G273" s="5" t="s">
        <v>1601</v>
      </c>
      <c r="H273" s="2">
        <v>206</v>
      </c>
      <c r="I273" s="45">
        <f t="shared" si="23"/>
        <v>4.7951582867783982</v>
      </c>
      <c r="J273" s="27"/>
      <c r="K273" s="2">
        <v>272</v>
      </c>
      <c r="L273" s="5" t="s">
        <v>215</v>
      </c>
      <c r="M273" s="2">
        <v>270</v>
      </c>
      <c r="N273" s="45">
        <f t="shared" si="24"/>
        <v>5.2734375</v>
      </c>
      <c r="O273" s="27"/>
      <c r="P273" s="2">
        <v>272</v>
      </c>
      <c r="Q273" s="5" t="s">
        <v>494</v>
      </c>
      <c r="R273" s="2">
        <v>304</v>
      </c>
      <c r="S273" s="45">
        <f t="shared" si="25"/>
        <v>5.9375</v>
      </c>
      <c r="T273" s="27"/>
      <c r="U273" s="2">
        <v>272</v>
      </c>
      <c r="V273" s="5" t="s">
        <v>1631</v>
      </c>
      <c r="W273" s="2">
        <v>148</v>
      </c>
      <c r="X273" s="45">
        <f t="shared" si="26"/>
        <v>3.3035714285714288</v>
      </c>
      <c r="Y273" s="27"/>
    </row>
    <row r="274" spans="1:25" x14ac:dyDescent="0.2">
      <c r="A274" s="2">
        <v>273</v>
      </c>
      <c r="B274" s="5" t="s">
        <v>154</v>
      </c>
      <c r="C274" s="2">
        <v>101</v>
      </c>
      <c r="D274" s="45">
        <f t="shared" si="22"/>
        <v>3.0059523809523809</v>
      </c>
      <c r="E274" s="27"/>
      <c r="F274" s="2">
        <v>273</v>
      </c>
      <c r="G274" s="5" t="s">
        <v>693</v>
      </c>
      <c r="H274" s="2">
        <v>206</v>
      </c>
      <c r="I274" s="45">
        <f t="shared" si="23"/>
        <v>4.7951582867783982</v>
      </c>
      <c r="J274" s="27"/>
      <c r="K274" s="2">
        <v>273</v>
      </c>
      <c r="L274" s="5" t="s">
        <v>1950</v>
      </c>
      <c r="M274" s="2">
        <v>265</v>
      </c>
      <c r="N274" s="45">
        <f t="shared" si="24"/>
        <v>5.17578125</v>
      </c>
      <c r="O274" s="27"/>
      <c r="P274" s="2">
        <v>273</v>
      </c>
      <c r="Q274" s="5" t="s">
        <v>1789</v>
      </c>
      <c r="R274" s="2">
        <v>300</v>
      </c>
      <c r="S274" s="45">
        <f t="shared" si="25"/>
        <v>5.859375</v>
      </c>
      <c r="T274" s="27"/>
      <c r="U274" s="2">
        <v>273</v>
      </c>
      <c r="V274" s="5" t="s">
        <v>3892</v>
      </c>
      <c r="W274" s="2">
        <v>146</v>
      </c>
      <c r="X274" s="45">
        <f t="shared" si="26"/>
        <v>3.2589285714285716</v>
      </c>
      <c r="Y274" s="27"/>
    </row>
    <row r="275" spans="1:25" x14ac:dyDescent="0.2">
      <c r="A275" s="2">
        <v>274</v>
      </c>
      <c r="B275" s="5" t="s">
        <v>2853</v>
      </c>
      <c r="C275" s="2">
        <v>99</v>
      </c>
      <c r="D275" s="45">
        <f t="shared" si="22"/>
        <v>2.9464285714285712</v>
      </c>
      <c r="E275" s="27"/>
      <c r="F275" s="2">
        <v>274</v>
      </c>
      <c r="G275" s="5" t="s">
        <v>2016</v>
      </c>
      <c r="H275" s="2">
        <v>203</v>
      </c>
      <c r="I275" s="45">
        <f t="shared" si="23"/>
        <v>4.7253258845437616</v>
      </c>
      <c r="J275" s="27"/>
      <c r="K275" s="2">
        <v>274</v>
      </c>
      <c r="L275" s="5" t="s">
        <v>660</v>
      </c>
      <c r="M275" s="2">
        <v>265</v>
      </c>
      <c r="N275" s="45">
        <f t="shared" si="24"/>
        <v>5.17578125</v>
      </c>
      <c r="O275" s="27"/>
      <c r="P275" s="2">
        <v>274</v>
      </c>
      <c r="Q275" s="5" t="s">
        <v>1985</v>
      </c>
      <c r="R275" s="2">
        <v>300</v>
      </c>
      <c r="S275" s="45">
        <f t="shared" si="25"/>
        <v>5.859375</v>
      </c>
      <c r="T275" s="27"/>
      <c r="U275" s="2">
        <v>274</v>
      </c>
      <c r="V275" s="5" t="s">
        <v>3379</v>
      </c>
      <c r="W275" s="2">
        <v>145</v>
      </c>
      <c r="X275" s="45">
        <f t="shared" si="26"/>
        <v>3.2366071428571432</v>
      </c>
      <c r="Y275" s="27"/>
    </row>
    <row r="276" spans="1:25" x14ac:dyDescent="0.2">
      <c r="A276" s="2">
        <v>275</v>
      </c>
      <c r="B276" s="5" t="s">
        <v>3167</v>
      </c>
      <c r="C276" s="2">
        <v>99</v>
      </c>
      <c r="D276" s="45">
        <f t="shared" si="22"/>
        <v>2.9464285714285712</v>
      </c>
      <c r="E276" s="27"/>
      <c r="F276" s="2">
        <v>275</v>
      </c>
      <c r="G276" s="5" t="s">
        <v>1641</v>
      </c>
      <c r="H276" s="2">
        <v>199</v>
      </c>
      <c r="I276" s="45">
        <f t="shared" si="23"/>
        <v>4.6322160148975788</v>
      </c>
      <c r="J276" s="27"/>
      <c r="K276" s="2">
        <v>275</v>
      </c>
      <c r="L276" s="5" t="s">
        <v>641</v>
      </c>
      <c r="M276" s="2">
        <v>265</v>
      </c>
      <c r="N276" s="45">
        <f t="shared" si="24"/>
        <v>5.17578125</v>
      </c>
      <c r="O276" s="27"/>
      <c r="P276" s="2">
        <v>275</v>
      </c>
      <c r="Q276" s="5" t="s">
        <v>92</v>
      </c>
      <c r="R276" s="2">
        <v>299</v>
      </c>
      <c r="S276" s="45">
        <f t="shared" si="25"/>
        <v>5.83984375</v>
      </c>
      <c r="T276" s="27"/>
      <c r="U276" s="2">
        <v>275</v>
      </c>
      <c r="V276" s="5" t="s">
        <v>3921</v>
      </c>
      <c r="W276" s="2">
        <v>139</v>
      </c>
      <c r="X276" s="45">
        <f t="shared" si="26"/>
        <v>3.1026785714285716</v>
      </c>
      <c r="Y276" s="27"/>
    </row>
    <row r="277" spans="1:25" x14ac:dyDescent="0.2">
      <c r="A277" s="2">
        <v>276</v>
      </c>
      <c r="B277" s="5" t="s">
        <v>3647</v>
      </c>
      <c r="C277" s="2">
        <v>98</v>
      </c>
      <c r="D277" s="45">
        <f t="shared" si="22"/>
        <v>2.9166666666666665</v>
      </c>
      <c r="E277" s="27"/>
      <c r="F277" s="2">
        <v>276</v>
      </c>
      <c r="G277" s="5" t="s">
        <v>651</v>
      </c>
      <c r="H277" s="2">
        <v>199</v>
      </c>
      <c r="I277" s="45">
        <f t="shared" si="23"/>
        <v>4.6322160148975788</v>
      </c>
      <c r="J277" s="27"/>
      <c r="K277" s="2">
        <v>276</v>
      </c>
      <c r="L277" s="5" t="s">
        <v>1975</v>
      </c>
      <c r="M277" s="2">
        <v>263</v>
      </c>
      <c r="N277" s="45">
        <f t="shared" si="24"/>
        <v>5.13671875</v>
      </c>
      <c r="O277" s="27"/>
      <c r="P277" s="2">
        <v>276</v>
      </c>
      <c r="Q277" s="5" t="s">
        <v>543</v>
      </c>
      <c r="R277" s="2">
        <v>296</v>
      </c>
      <c r="S277" s="45">
        <f t="shared" si="25"/>
        <v>5.78125</v>
      </c>
      <c r="T277" s="27"/>
      <c r="U277" s="2">
        <v>276</v>
      </c>
      <c r="V277" s="5" t="s">
        <v>2458</v>
      </c>
      <c r="W277" s="2">
        <v>139</v>
      </c>
      <c r="X277" s="45">
        <f t="shared" si="26"/>
        <v>3.1026785714285716</v>
      </c>
      <c r="Y277" s="27"/>
    </row>
    <row r="278" spans="1:25" x14ac:dyDescent="0.2">
      <c r="A278" s="2">
        <v>277</v>
      </c>
      <c r="B278" s="5" t="s">
        <v>3273</v>
      </c>
      <c r="C278" s="2">
        <v>98</v>
      </c>
      <c r="D278" s="45">
        <f t="shared" si="22"/>
        <v>2.9166666666666665</v>
      </c>
      <c r="E278" s="27"/>
      <c r="F278" s="2">
        <v>277</v>
      </c>
      <c r="G278" s="5" t="s">
        <v>2569</v>
      </c>
      <c r="H278" s="2">
        <v>198</v>
      </c>
      <c r="I278" s="45">
        <f t="shared" si="23"/>
        <v>4.6089385474860336</v>
      </c>
      <c r="J278" s="27"/>
      <c r="K278" s="2">
        <v>277</v>
      </c>
      <c r="L278" s="5" t="s">
        <v>2070</v>
      </c>
      <c r="M278" s="2">
        <v>262</v>
      </c>
      <c r="N278" s="45">
        <f t="shared" si="24"/>
        <v>5.1171875</v>
      </c>
      <c r="O278" s="27"/>
      <c r="P278" s="2">
        <v>277</v>
      </c>
      <c r="Q278" s="5" t="s">
        <v>68</v>
      </c>
      <c r="R278" s="2">
        <v>295</v>
      </c>
      <c r="S278" s="45">
        <f t="shared" si="25"/>
        <v>5.76171875</v>
      </c>
      <c r="T278" s="27"/>
      <c r="U278" s="2">
        <v>277</v>
      </c>
      <c r="V278" s="5" t="s">
        <v>4031</v>
      </c>
      <c r="W278" s="2">
        <v>131</v>
      </c>
      <c r="X278" s="45">
        <f t="shared" si="26"/>
        <v>2.9241071428571428</v>
      </c>
      <c r="Y278" s="27"/>
    </row>
    <row r="279" spans="1:25" x14ac:dyDescent="0.2">
      <c r="A279" s="2">
        <v>278</v>
      </c>
      <c r="B279" s="5" t="s">
        <v>3582</v>
      </c>
      <c r="C279" s="2">
        <v>97</v>
      </c>
      <c r="D279" s="45">
        <f t="shared" si="22"/>
        <v>2.8869047619047619</v>
      </c>
      <c r="E279" s="27"/>
      <c r="F279" s="2">
        <v>278</v>
      </c>
      <c r="G279" s="5" t="s">
        <v>1946</v>
      </c>
      <c r="H279" s="2">
        <v>197</v>
      </c>
      <c r="I279" s="45">
        <f t="shared" si="23"/>
        <v>4.5856610800744875</v>
      </c>
      <c r="J279" s="27"/>
      <c r="K279" s="2">
        <v>278</v>
      </c>
      <c r="L279" s="5" t="s">
        <v>1536</v>
      </c>
      <c r="M279" s="2">
        <v>254</v>
      </c>
      <c r="N279" s="45">
        <f t="shared" si="24"/>
        <v>4.9609375</v>
      </c>
      <c r="O279" s="27"/>
      <c r="P279" s="2">
        <v>278</v>
      </c>
      <c r="Q279" s="5" t="s">
        <v>1233</v>
      </c>
      <c r="R279" s="2">
        <v>294</v>
      </c>
      <c r="S279" s="45">
        <f t="shared" si="25"/>
        <v>5.7421875</v>
      </c>
      <c r="T279" s="27"/>
      <c r="U279" s="2">
        <v>278</v>
      </c>
      <c r="V279" s="5" t="s">
        <v>2208</v>
      </c>
      <c r="W279" s="2">
        <v>130</v>
      </c>
      <c r="X279" s="45">
        <f t="shared" si="26"/>
        <v>2.9017857142857144</v>
      </c>
      <c r="Y279" s="27"/>
    </row>
    <row r="280" spans="1:25" x14ac:dyDescent="0.2">
      <c r="A280" s="2">
        <v>279</v>
      </c>
      <c r="B280" s="5" t="s">
        <v>3583</v>
      </c>
      <c r="C280" s="2">
        <v>97</v>
      </c>
      <c r="D280" s="45">
        <f t="shared" si="22"/>
        <v>2.8869047619047619</v>
      </c>
      <c r="E280" s="27"/>
      <c r="F280" s="2">
        <v>279</v>
      </c>
      <c r="G280" s="5" t="s">
        <v>870</v>
      </c>
      <c r="H280" s="2">
        <v>196</v>
      </c>
      <c r="I280" s="45">
        <f t="shared" si="23"/>
        <v>4.5623836126629422</v>
      </c>
      <c r="J280" s="27"/>
      <c r="K280" s="2">
        <v>279</v>
      </c>
      <c r="L280" s="5" t="s">
        <v>1929</v>
      </c>
      <c r="M280" s="2">
        <v>241</v>
      </c>
      <c r="N280" s="45">
        <f t="shared" si="24"/>
        <v>4.70703125</v>
      </c>
      <c r="O280" s="27"/>
      <c r="P280" s="2">
        <v>279</v>
      </c>
      <c r="Q280" s="5" t="s">
        <v>2445</v>
      </c>
      <c r="R280" s="2">
        <v>294</v>
      </c>
      <c r="S280" s="45">
        <f t="shared" si="25"/>
        <v>5.7421875</v>
      </c>
      <c r="T280" s="27"/>
      <c r="U280" s="2">
        <v>279</v>
      </c>
      <c r="V280" s="5" t="s">
        <v>3320</v>
      </c>
      <c r="W280" s="2">
        <v>130</v>
      </c>
      <c r="X280" s="45">
        <f t="shared" si="26"/>
        <v>2.9017857142857144</v>
      </c>
      <c r="Y280" s="27"/>
    </row>
    <row r="281" spans="1:25" x14ac:dyDescent="0.2">
      <c r="A281" s="2">
        <v>280</v>
      </c>
      <c r="B281" s="5" t="s">
        <v>3554</v>
      </c>
      <c r="C281" s="2">
        <v>96</v>
      </c>
      <c r="D281" s="45">
        <f t="shared" si="22"/>
        <v>2.8571428571428572</v>
      </c>
      <c r="E281" s="27"/>
      <c r="F281" s="2">
        <v>280</v>
      </c>
      <c r="G281" s="5" t="s">
        <v>604</v>
      </c>
      <c r="H281" s="2">
        <v>195</v>
      </c>
      <c r="I281" s="45">
        <f t="shared" si="23"/>
        <v>4.539106145251397</v>
      </c>
      <c r="J281" s="27"/>
      <c r="K281" s="2">
        <v>280</v>
      </c>
      <c r="L281" s="5" t="s">
        <v>1952</v>
      </c>
      <c r="M281" s="2">
        <v>240</v>
      </c>
      <c r="N281" s="45">
        <f t="shared" si="24"/>
        <v>4.6875</v>
      </c>
      <c r="O281" s="27"/>
      <c r="P281" s="2">
        <v>280</v>
      </c>
      <c r="Q281" s="5" t="s">
        <v>2193</v>
      </c>
      <c r="R281" s="2">
        <v>293</v>
      </c>
      <c r="S281" s="45">
        <f t="shared" si="25"/>
        <v>5.72265625</v>
      </c>
      <c r="T281" s="27"/>
      <c r="U281" s="2">
        <v>280</v>
      </c>
      <c r="V281" s="5" t="s">
        <v>1584</v>
      </c>
      <c r="W281" s="2">
        <v>130</v>
      </c>
      <c r="X281" s="45">
        <f t="shared" si="26"/>
        <v>2.9017857142857144</v>
      </c>
      <c r="Y281" s="27"/>
    </row>
    <row r="282" spans="1:25" x14ac:dyDescent="0.2">
      <c r="A282" s="2">
        <v>281</v>
      </c>
      <c r="B282" s="5" t="s">
        <v>3589</v>
      </c>
      <c r="C282" s="2">
        <v>95</v>
      </c>
      <c r="D282" s="45">
        <f t="shared" si="22"/>
        <v>2.8273809523809521</v>
      </c>
      <c r="E282" s="27"/>
      <c r="F282" s="2">
        <v>281</v>
      </c>
      <c r="G282" s="5" t="s">
        <v>36</v>
      </c>
      <c r="H282" s="2">
        <v>194</v>
      </c>
      <c r="I282" s="45">
        <f t="shared" si="23"/>
        <v>4.5158286778398509</v>
      </c>
      <c r="J282" s="27"/>
      <c r="K282" s="2">
        <v>281</v>
      </c>
      <c r="L282" s="5" t="s">
        <v>2219</v>
      </c>
      <c r="M282" s="2">
        <v>237</v>
      </c>
      <c r="N282" s="45">
        <f t="shared" si="24"/>
        <v>4.62890625</v>
      </c>
      <c r="O282" s="27"/>
      <c r="P282" s="2">
        <v>281</v>
      </c>
      <c r="Q282" s="5" t="s">
        <v>516</v>
      </c>
      <c r="R282" s="2">
        <v>292</v>
      </c>
      <c r="S282" s="45">
        <f t="shared" si="25"/>
        <v>5.703125</v>
      </c>
      <c r="T282" s="27"/>
      <c r="U282" s="30">
        <v>281</v>
      </c>
      <c r="V282" s="5" t="s">
        <v>4022</v>
      </c>
      <c r="W282" s="30">
        <v>127</v>
      </c>
      <c r="X282" s="45">
        <f t="shared" si="26"/>
        <v>2.8348214285714284</v>
      </c>
      <c r="Y282" s="27"/>
    </row>
    <row r="283" spans="1:25" x14ac:dyDescent="0.2">
      <c r="A283" s="2">
        <v>282</v>
      </c>
      <c r="B283" s="5" t="s">
        <v>3086</v>
      </c>
      <c r="C283" s="2">
        <v>95</v>
      </c>
      <c r="D283" s="45">
        <f t="shared" si="22"/>
        <v>2.8273809523809521</v>
      </c>
      <c r="E283" s="27"/>
      <c r="F283" s="2">
        <v>282</v>
      </c>
      <c r="G283" s="5" t="s">
        <v>301</v>
      </c>
      <c r="H283" s="2">
        <v>193</v>
      </c>
      <c r="I283" s="45">
        <f t="shared" si="23"/>
        <v>4.4925512104283056</v>
      </c>
      <c r="J283" s="27"/>
      <c r="K283" s="2">
        <v>282</v>
      </c>
      <c r="L283" s="5" t="s">
        <v>826</v>
      </c>
      <c r="M283" s="2">
        <v>236</v>
      </c>
      <c r="N283" s="45">
        <f t="shared" si="24"/>
        <v>4.609375</v>
      </c>
      <c r="O283" s="27"/>
      <c r="P283" s="2">
        <v>282</v>
      </c>
      <c r="Q283" s="5" t="s">
        <v>2666</v>
      </c>
      <c r="R283" s="2">
        <v>286</v>
      </c>
      <c r="S283" s="45">
        <f t="shared" si="25"/>
        <v>5.5859375</v>
      </c>
      <c r="T283" s="27"/>
      <c r="U283" s="2">
        <v>282</v>
      </c>
      <c r="V283" s="5" t="s">
        <v>4004</v>
      </c>
      <c r="W283" s="2">
        <v>127</v>
      </c>
      <c r="X283" s="45">
        <f t="shared" si="26"/>
        <v>2.8348214285714284</v>
      </c>
      <c r="Y283" s="27"/>
    </row>
    <row r="284" spans="1:25" x14ac:dyDescent="0.2">
      <c r="A284" s="2">
        <v>283</v>
      </c>
      <c r="B284" s="5" t="s">
        <v>2886</v>
      </c>
      <c r="C284" s="2">
        <v>94</v>
      </c>
      <c r="D284" s="45">
        <f t="shared" si="22"/>
        <v>2.7976190476190474</v>
      </c>
      <c r="E284" s="27"/>
      <c r="F284" s="2">
        <v>283</v>
      </c>
      <c r="G284" s="5" t="s">
        <v>2077</v>
      </c>
      <c r="H284" s="2">
        <v>193</v>
      </c>
      <c r="I284" s="45">
        <f t="shared" si="23"/>
        <v>4.4925512104283056</v>
      </c>
      <c r="J284" s="27"/>
      <c r="K284" s="2">
        <v>283</v>
      </c>
      <c r="L284" s="5" t="s">
        <v>112</v>
      </c>
      <c r="M284" s="2">
        <v>235</v>
      </c>
      <c r="N284" s="45">
        <f t="shared" si="24"/>
        <v>4.58984375</v>
      </c>
      <c r="O284" s="27"/>
      <c r="P284" s="2">
        <v>283</v>
      </c>
      <c r="Q284" s="5" t="s">
        <v>1690</v>
      </c>
      <c r="R284" s="2">
        <v>281</v>
      </c>
      <c r="S284" s="45">
        <f t="shared" si="25"/>
        <v>5.48828125</v>
      </c>
      <c r="T284" s="27"/>
      <c r="U284" s="2">
        <v>283</v>
      </c>
      <c r="V284" s="5" t="s">
        <v>1215</v>
      </c>
      <c r="W284" s="2">
        <v>122</v>
      </c>
      <c r="X284" s="45">
        <f t="shared" si="26"/>
        <v>2.7232142857142856</v>
      </c>
      <c r="Y284" s="27"/>
    </row>
    <row r="285" spans="1:25" x14ac:dyDescent="0.2">
      <c r="A285" s="2">
        <v>284</v>
      </c>
      <c r="B285" s="5" t="s">
        <v>3473</v>
      </c>
      <c r="C285" s="2">
        <v>94</v>
      </c>
      <c r="D285" s="45">
        <f t="shared" si="22"/>
        <v>2.7976190476190474</v>
      </c>
      <c r="E285" s="27"/>
      <c r="F285" s="2">
        <v>284</v>
      </c>
      <c r="G285" s="5" t="s">
        <v>104</v>
      </c>
      <c r="H285" s="2">
        <v>189</v>
      </c>
      <c r="I285" s="45">
        <f t="shared" si="23"/>
        <v>4.3994413407821229</v>
      </c>
      <c r="J285" s="27"/>
      <c r="K285" s="2">
        <v>284</v>
      </c>
      <c r="L285" s="5" t="s">
        <v>1976</v>
      </c>
      <c r="M285" s="2">
        <v>235</v>
      </c>
      <c r="N285" s="45">
        <f t="shared" si="24"/>
        <v>4.58984375</v>
      </c>
      <c r="O285" s="27"/>
      <c r="P285" s="2">
        <v>284</v>
      </c>
      <c r="Q285" s="5" t="s">
        <v>2539</v>
      </c>
      <c r="R285" s="2">
        <v>277</v>
      </c>
      <c r="S285" s="45">
        <f t="shared" si="25"/>
        <v>5.41015625</v>
      </c>
      <c r="T285" s="27"/>
      <c r="U285" s="2">
        <v>284</v>
      </c>
      <c r="V285" s="5" t="s">
        <v>2967</v>
      </c>
      <c r="W285" s="2">
        <v>119</v>
      </c>
      <c r="X285" s="45">
        <f t="shared" si="26"/>
        <v>2.65625</v>
      </c>
      <c r="Y285" s="27"/>
    </row>
    <row r="286" spans="1:25" x14ac:dyDescent="0.2">
      <c r="A286" s="2">
        <v>285</v>
      </c>
      <c r="B286" s="5" t="s">
        <v>3133</v>
      </c>
      <c r="C286" s="2">
        <v>94</v>
      </c>
      <c r="D286" s="45">
        <f t="shared" si="22"/>
        <v>2.7976190476190474</v>
      </c>
      <c r="E286" s="27"/>
      <c r="F286" s="2">
        <v>285</v>
      </c>
      <c r="G286" s="5" t="s">
        <v>874</v>
      </c>
      <c r="H286" s="2">
        <v>189</v>
      </c>
      <c r="I286" s="45">
        <f t="shared" si="23"/>
        <v>4.3994413407821229</v>
      </c>
      <c r="J286" s="27"/>
      <c r="K286" s="2">
        <v>285</v>
      </c>
      <c r="L286" s="5" t="s">
        <v>2386</v>
      </c>
      <c r="M286" s="2">
        <v>234</v>
      </c>
      <c r="N286" s="45">
        <f t="shared" si="24"/>
        <v>4.5703125</v>
      </c>
      <c r="O286" s="27"/>
      <c r="P286" s="2">
        <v>285</v>
      </c>
      <c r="Q286" s="5" t="s">
        <v>840</v>
      </c>
      <c r="R286" s="2">
        <v>276</v>
      </c>
      <c r="S286" s="45">
        <f t="shared" si="25"/>
        <v>5.390625</v>
      </c>
      <c r="T286" s="27"/>
      <c r="U286" s="2">
        <v>285</v>
      </c>
      <c r="V286" s="5" t="s">
        <v>1875</v>
      </c>
      <c r="W286" s="2">
        <v>119</v>
      </c>
      <c r="X286" s="45">
        <f t="shared" si="26"/>
        <v>2.65625</v>
      </c>
      <c r="Y286" s="27"/>
    </row>
    <row r="287" spans="1:25" x14ac:dyDescent="0.2">
      <c r="A287" s="2">
        <v>286</v>
      </c>
      <c r="B287" s="5" t="s">
        <v>3138</v>
      </c>
      <c r="C287" s="2">
        <v>94</v>
      </c>
      <c r="D287" s="45">
        <f t="shared" si="22"/>
        <v>2.7976190476190474</v>
      </c>
      <c r="E287" s="27"/>
      <c r="F287" s="2">
        <v>286</v>
      </c>
      <c r="G287" s="5" t="s">
        <v>32</v>
      </c>
      <c r="H287" s="2">
        <v>187</v>
      </c>
      <c r="I287" s="45">
        <f t="shared" si="23"/>
        <v>4.3528864059590315</v>
      </c>
      <c r="J287" s="27"/>
      <c r="K287" s="2">
        <v>286</v>
      </c>
      <c r="L287" s="5" t="s">
        <v>2979</v>
      </c>
      <c r="M287" s="2">
        <v>230</v>
      </c>
      <c r="N287" s="45">
        <f t="shared" si="24"/>
        <v>4.4921875</v>
      </c>
      <c r="O287" s="27"/>
      <c r="P287" s="2">
        <v>286</v>
      </c>
      <c r="Q287" s="5" t="s">
        <v>1719</v>
      </c>
      <c r="R287" s="2">
        <v>275</v>
      </c>
      <c r="S287" s="45">
        <f t="shared" si="25"/>
        <v>5.37109375</v>
      </c>
      <c r="T287" s="27"/>
      <c r="U287" s="2">
        <v>286</v>
      </c>
      <c r="V287" s="5" t="s">
        <v>2507</v>
      </c>
      <c r="W287" s="2">
        <v>118</v>
      </c>
      <c r="X287" s="45">
        <f t="shared" si="26"/>
        <v>2.6339285714285716</v>
      </c>
      <c r="Y287" s="27"/>
    </row>
    <row r="288" spans="1:25" x14ac:dyDescent="0.2">
      <c r="A288" s="2">
        <v>287</v>
      </c>
      <c r="B288" s="5" t="s">
        <v>2908</v>
      </c>
      <c r="C288" s="2">
        <v>93</v>
      </c>
      <c r="D288" s="45">
        <f t="shared" si="22"/>
        <v>2.7678571428571428</v>
      </c>
      <c r="E288" s="27"/>
      <c r="F288" s="2">
        <v>287</v>
      </c>
      <c r="G288" s="5" t="s">
        <v>468</v>
      </c>
      <c r="H288" s="2">
        <v>186</v>
      </c>
      <c r="I288" s="45">
        <f t="shared" si="23"/>
        <v>4.3296089385474863</v>
      </c>
      <c r="J288" s="27"/>
      <c r="K288" s="2">
        <v>287</v>
      </c>
      <c r="L288" s="5" t="s">
        <v>546</v>
      </c>
      <c r="M288" s="2">
        <v>229</v>
      </c>
      <c r="N288" s="45">
        <f t="shared" si="24"/>
        <v>4.47265625</v>
      </c>
      <c r="O288" s="27"/>
      <c r="P288" s="2">
        <v>287</v>
      </c>
      <c r="Q288" s="5" t="s">
        <v>2109</v>
      </c>
      <c r="R288" s="2">
        <v>275</v>
      </c>
      <c r="S288" s="45">
        <f t="shared" si="25"/>
        <v>5.37109375</v>
      </c>
      <c r="T288" s="27"/>
      <c r="U288" s="2">
        <v>287</v>
      </c>
      <c r="V288" s="5" t="s">
        <v>3835</v>
      </c>
      <c r="W288" s="2">
        <v>117</v>
      </c>
      <c r="X288" s="45">
        <f t="shared" si="26"/>
        <v>2.6116071428571428</v>
      </c>
      <c r="Y288" s="27"/>
    </row>
    <row r="289" spans="1:25" x14ac:dyDescent="0.2">
      <c r="A289" s="2">
        <v>288</v>
      </c>
      <c r="B289" s="5" t="s">
        <v>3350</v>
      </c>
      <c r="C289" s="2">
        <v>93</v>
      </c>
      <c r="D289" s="45">
        <f t="shared" si="22"/>
        <v>2.7678571428571428</v>
      </c>
      <c r="E289" s="27"/>
      <c r="F289" s="2">
        <v>288</v>
      </c>
      <c r="G289" s="5" t="s">
        <v>41</v>
      </c>
      <c r="H289" s="2">
        <v>185</v>
      </c>
      <c r="I289" s="45">
        <f t="shared" si="23"/>
        <v>4.3063314711359411</v>
      </c>
      <c r="J289" s="27"/>
      <c r="K289" s="2">
        <v>288</v>
      </c>
      <c r="L289" s="5" t="s">
        <v>1954</v>
      </c>
      <c r="M289" s="2">
        <v>220</v>
      </c>
      <c r="N289" s="45">
        <f t="shared" si="24"/>
        <v>4.296875</v>
      </c>
      <c r="O289" s="27"/>
      <c r="P289" s="2">
        <v>288</v>
      </c>
      <c r="Q289" s="5" t="s">
        <v>258</v>
      </c>
      <c r="R289" s="2">
        <v>272</v>
      </c>
      <c r="S289" s="45">
        <f t="shared" si="25"/>
        <v>5.3125</v>
      </c>
      <c r="T289" s="27"/>
      <c r="U289" s="2">
        <v>288</v>
      </c>
      <c r="V289" s="5" t="s">
        <v>3221</v>
      </c>
      <c r="W289" s="2">
        <v>114</v>
      </c>
      <c r="X289" s="45">
        <f t="shared" si="26"/>
        <v>2.5446428571428572</v>
      </c>
      <c r="Y289" s="27"/>
    </row>
    <row r="290" spans="1:25" x14ac:dyDescent="0.2">
      <c r="A290" s="2">
        <v>289</v>
      </c>
      <c r="B290" s="5" t="s">
        <v>3441</v>
      </c>
      <c r="C290" s="2">
        <v>93</v>
      </c>
      <c r="D290" s="45">
        <f t="shared" si="22"/>
        <v>2.7678571428571428</v>
      </c>
      <c r="E290" s="27"/>
      <c r="F290" s="2">
        <v>289</v>
      </c>
      <c r="G290" s="5" t="s">
        <v>145</v>
      </c>
      <c r="H290" s="2">
        <v>184</v>
      </c>
      <c r="I290" s="45">
        <f t="shared" si="23"/>
        <v>4.2830540037243949</v>
      </c>
      <c r="J290" s="27"/>
      <c r="K290" s="2">
        <v>289</v>
      </c>
      <c r="L290" s="5" t="s">
        <v>1608</v>
      </c>
      <c r="M290" s="2">
        <v>213</v>
      </c>
      <c r="N290" s="45">
        <f t="shared" si="24"/>
        <v>4.16015625</v>
      </c>
      <c r="O290" s="27"/>
      <c r="P290" s="2">
        <v>289</v>
      </c>
      <c r="Q290" s="5" t="s">
        <v>2276</v>
      </c>
      <c r="R290" s="2">
        <v>272</v>
      </c>
      <c r="S290" s="45">
        <f t="shared" si="25"/>
        <v>5.3125</v>
      </c>
      <c r="T290" s="27"/>
      <c r="U290" s="2">
        <v>289</v>
      </c>
      <c r="V290" s="5" t="s">
        <v>4045</v>
      </c>
      <c r="W290" s="2">
        <v>113</v>
      </c>
      <c r="X290" s="45">
        <f t="shared" si="26"/>
        <v>2.5223214285714288</v>
      </c>
      <c r="Y290" s="27"/>
    </row>
    <row r="291" spans="1:25" x14ac:dyDescent="0.2">
      <c r="A291" s="2">
        <v>290</v>
      </c>
      <c r="B291" s="5" t="s">
        <v>3163</v>
      </c>
      <c r="C291" s="2">
        <v>93</v>
      </c>
      <c r="D291" s="45">
        <f t="shared" si="22"/>
        <v>2.7678571428571428</v>
      </c>
      <c r="E291" s="27"/>
      <c r="F291" s="2">
        <v>290</v>
      </c>
      <c r="G291" s="5" t="s">
        <v>1900</v>
      </c>
      <c r="H291" s="2">
        <v>183</v>
      </c>
      <c r="I291" s="45">
        <f t="shared" si="23"/>
        <v>4.2597765363128488</v>
      </c>
      <c r="J291" s="27"/>
      <c r="K291" s="2">
        <v>290</v>
      </c>
      <c r="L291" s="5" t="s">
        <v>131</v>
      </c>
      <c r="M291" s="2">
        <v>210</v>
      </c>
      <c r="N291" s="45">
        <f t="shared" si="24"/>
        <v>4.1015625</v>
      </c>
      <c r="O291" s="27"/>
      <c r="P291" s="2">
        <v>290</v>
      </c>
      <c r="Q291" s="5" t="s">
        <v>2184</v>
      </c>
      <c r="R291" s="2">
        <v>268</v>
      </c>
      <c r="S291" s="45">
        <f t="shared" si="25"/>
        <v>5.234375</v>
      </c>
      <c r="T291" s="27"/>
      <c r="U291" s="2">
        <v>290</v>
      </c>
      <c r="V291" s="5" t="s">
        <v>3316</v>
      </c>
      <c r="W291" s="2">
        <v>111</v>
      </c>
      <c r="X291" s="45">
        <f t="shared" si="26"/>
        <v>2.4776785714285712</v>
      </c>
      <c r="Y291" s="27"/>
    </row>
    <row r="292" spans="1:25" x14ac:dyDescent="0.2">
      <c r="A292" s="2">
        <v>291</v>
      </c>
      <c r="B292" s="5" t="s">
        <v>3489</v>
      </c>
      <c r="C292" s="2">
        <v>93</v>
      </c>
      <c r="D292" s="45">
        <f t="shared" si="22"/>
        <v>2.7678571428571428</v>
      </c>
      <c r="E292" s="27"/>
      <c r="F292" s="2">
        <v>291</v>
      </c>
      <c r="G292" s="5" t="s">
        <v>2908</v>
      </c>
      <c r="H292" s="2">
        <v>182</v>
      </c>
      <c r="I292" s="45">
        <f t="shared" si="23"/>
        <v>4.2364990689013036</v>
      </c>
      <c r="J292" s="27"/>
      <c r="K292" s="2">
        <v>291</v>
      </c>
      <c r="L292" s="5" t="s">
        <v>2717</v>
      </c>
      <c r="M292" s="2">
        <v>209</v>
      </c>
      <c r="N292" s="45">
        <f t="shared" si="24"/>
        <v>4.08203125</v>
      </c>
      <c r="O292" s="27"/>
      <c r="P292" s="2">
        <v>291</v>
      </c>
      <c r="Q292" s="5" t="s">
        <v>538</v>
      </c>
      <c r="R292" s="2">
        <v>265</v>
      </c>
      <c r="S292" s="45">
        <f t="shared" si="25"/>
        <v>5.17578125</v>
      </c>
      <c r="T292" s="27"/>
      <c r="U292" s="30">
        <v>291</v>
      </c>
      <c r="V292" s="5" t="s">
        <v>2255</v>
      </c>
      <c r="W292" s="30">
        <v>108</v>
      </c>
      <c r="X292" s="45">
        <f t="shared" si="26"/>
        <v>2.410714285714286</v>
      </c>
      <c r="Y292" s="27"/>
    </row>
    <row r="293" spans="1:25" x14ac:dyDescent="0.2">
      <c r="A293" s="2">
        <v>292</v>
      </c>
      <c r="B293" s="5" t="s">
        <v>3169</v>
      </c>
      <c r="C293" s="2">
        <v>92</v>
      </c>
      <c r="D293" s="45">
        <f t="shared" si="22"/>
        <v>2.7380952380952381</v>
      </c>
      <c r="E293" s="27"/>
      <c r="F293" s="2">
        <v>292</v>
      </c>
      <c r="G293" s="5" t="s">
        <v>2762</v>
      </c>
      <c r="H293" s="2">
        <v>179</v>
      </c>
      <c r="I293" s="45">
        <f t="shared" si="23"/>
        <v>4.1666666666666661</v>
      </c>
      <c r="J293" s="27"/>
      <c r="K293" s="2">
        <v>292</v>
      </c>
      <c r="L293" s="5" t="s">
        <v>2433</v>
      </c>
      <c r="M293" s="2">
        <v>208</v>
      </c>
      <c r="N293" s="45">
        <f t="shared" si="24"/>
        <v>4.0625</v>
      </c>
      <c r="O293" s="27"/>
      <c r="P293" s="2">
        <v>292</v>
      </c>
      <c r="Q293" s="5" t="s">
        <v>2153</v>
      </c>
      <c r="R293" s="2">
        <v>261</v>
      </c>
      <c r="S293" s="45">
        <f t="shared" si="25"/>
        <v>5.09765625</v>
      </c>
      <c r="T293" s="27"/>
      <c r="U293" s="2">
        <v>292</v>
      </c>
      <c r="V293" s="5" t="s">
        <v>1181</v>
      </c>
      <c r="W293" s="2">
        <v>107</v>
      </c>
      <c r="X293" s="45">
        <f t="shared" si="26"/>
        <v>2.3883928571428568</v>
      </c>
      <c r="Y293" s="27"/>
    </row>
    <row r="294" spans="1:25" x14ac:dyDescent="0.2">
      <c r="A294" s="2">
        <v>293</v>
      </c>
      <c r="B294" s="5" t="s">
        <v>2692</v>
      </c>
      <c r="C294" s="2">
        <v>90</v>
      </c>
      <c r="D294" s="45">
        <f t="shared" si="22"/>
        <v>2.6785714285714284</v>
      </c>
      <c r="E294" s="27"/>
      <c r="F294" s="2">
        <v>293</v>
      </c>
      <c r="G294" s="5" t="s">
        <v>2763</v>
      </c>
      <c r="H294" s="2">
        <v>176</v>
      </c>
      <c r="I294" s="45">
        <f t="shared" si="23"/>
        <v>4.0968342644320295</v>
      </c>
      <c r="J294" s="27"/>
      <c r="K294" s="2">
        <v>293</v>
      </c>
      <c r="L294" s="5" t="s">
        <v>2688</v>
      </c>
      <c r="M294" s="2">
        <v>203</v>
      </c>
      <c r="N294" s="45">
        <f t="shared" si="24"/>
        <v>3.96484375</v>
      </c>
      <c r="O294" s="27"/>
      <c r="P294" s="2">
        <v>293</v>
      </c>
      <c r="Q294" s="5" t="s">
        <v>1584</v>
      </c>
      <c r="R294" s="2">
        <v>260</v>
      </c>
      <c r="S294" s="45">
        <f t="shared" si="25"/>
        <v>5.078125</v>
      </c>
      <c r="T294" s="27"/>
      <c r="U294" s="2">
        <v>293</v>
      </c>
      <c r="V294" s="5" t="s">
        <v>4043</v>
      </c>
      <c r="W294" s="2">
        <v>104</v>
      </c>
      <c r="X294" s="45">
        <f t="shared" si="26"/>
        <v>2.3214285714285716</v>
      </c>
      <c r="Y294" s="27"/>
    </row>
    <row r="295" spans="1:25" x14ac:dyDescent="0.2">
      <c r="A295" s="2">
        <v>294</v>
      </c>
      <c r="B295" s="5" t="s">
        <v>3049</v>
      </c>
      <c r="C295" s="2">
        <v>90</v>
      </c>
      <c r="D295" s="45">
        <f t="shared" si="22"/>
        <v>2.6785714285714284</v>
      </c>
      <c r="E295" s="27"/>
      <c r="F295" s="2">
        <v>294</v>
      </c>
      <c r="G295" s="5" t="s">
        <v>2766</v>
      </c>
      <c r="H295" s="2">
        <v>175</v>
      </c>
      <c r="I295" s="45">
        <f t="shared" si="23"/>
        <v>4.0735567970204842</v>
      </c>
      <c r="J295" s="27"/>
      <c r="K295" s="2">
        <v>294</v>
      </c>
      <c r="L295" s="5" t="s">
        <v>2419</v>
      </c>
      <c r="M295" s="2">
        <v>198</v>
      </c>
      <c r="N295" s="45">
        <f t="shared" si="24"/>
        <v>3.8671875</v>
      </c>
      <c r="O295" s="27"/>
      <c r="P295" s="2">
        <v>294</v>
      </c>
      <c r="Q295" s="5" t="s">
        <v>2374</v>
      </c>
      <c r="R295" s="2">
        <v>257</v>
      </c>
      <c r="S295" s="45">
        <f t="shared" si="25"/>
        <v>5.01953125</v>
      </c>
      <c r="T295" s="27"/>
      <c r="U295" s="2">
        <v>294</v>
      </c>
      <c r="V295" s="5" t="s">
        <v>3932</v>
      </c>
      <c r="W295" s="2">
        <v>103</v>
      </c>
      <c r="X295" s="45">
        <f t="shared" si="26"/>
        <v>2.2991071428571432</v>
      </c>
      <c r="Y295" s="27"/>
    </row>
    <row r="296" spans="1:25" x14ac:dyDescent="0.2">
      <c r="A296" s="2">
        <v>295</v>
      </c>
      <c r="B296" s="5" t="s">
        <v>3018</v>
      </c>
      <c r="C296" s="2">
        <v>90</v>
      </c>
      <c r="D296" s="45">
        <f t="shared" si="22"/>
        <v>2.6785714285714284</v>
      </c>
      <c r="E296" s="27"/>
      <c r="F296" s="2">
        <v>295</v>
      </c>
      <c r="G296" s="5" t="s">
        <v>2326</v>
      </c>
      <c r="H296" s="2">
        <v>173</v>
      </c>
      <c r="I296" s="45">
        <f t="shared" si="23"/>
        <v>4.0270018621973929</v>
      </c>
      <c r="J296" s="27"/>
      <c r="K296" s="2">
        <v>295</v>
      </c>
      <c r="L296" s="5" t="s">
        <v>1601</v>
      </c>
      <c r="M296" s="2">
        <v>194</v>
      </c>
      <c r="N296" s="45">
        <f t="shared" si="24"/>
        <v>3.7890624999999996</v>
      </c>
      <c r="O296" s="27"/>
      <c r="P296" s="2">
        <v>295</v>
      </c>
      <c r="Q296" s="5" t="s">
        <v>73</v>
      </c>
      <c r="R296" s="2">
        <v>254</v>
      </c>
      <c r="S296" s="45">
        <f t="shared" si="25"/>
        <v>4.9609375</v>
      </c>
      <c r="T296" s="27"/>
      <c r="U296" s="2">
        <v>295</v>
      </c>
      <c r="V296" s="5" t="s">
        <v>4046</v>
      </c>
      <c r="W296" s="2">
        <v>103</v>
      </c>
      <c r="X296" s="45">
        <f t="shared" si="26"/>
        <v>2.2991071428571432</v>
      </c>
      <c r="Y296" s="27"/>
    </row>
    <row r="297" spans="1:25" x14ac:dyDescent="0.2">
      <c r="A297" s="2">
        <v>296</v>
      </c>
      <c r="B297" s="5" t="s">
        <v>3604</v>
      </c>
      <c r="C297" s="2">
        <v>90</v>
      </c>
      <c r="D297" s="45">
        <f t="shared" si="22"/>
        <v>2.6785714285714284</v>
      </c>
      <c r="E297" s="27"/>
      <c r="F297" s="2">
        <v>296</v>
      </c>
      <c r="G297" s="5" t="s">
        <v>425</v>
      </c>
      <c r="H297" s="2">
        <v>172</v>
      </c>
      <c r="I297" s="45">
        <f t="shared" si="23"/>
        <v>4.0037243947858476</v>
      </c>
      <c r="J297" s="27"/>
      <c r="K297" s="2">
        <v>296</v>
      </c>
      <c r="L297" s="5" t="s">
        <v>2689</v>
      </c>
      <c r="M297" s="2">
        <v>194</v>
      </c>
      <c r="N297" s="45">
        <f t="shared" si="24"/>
        <v>3.7890624999999996</v>
      </c>
      <c r="O297" s="27"/>
      <c r="P297" s="2">
        <v>296</v>
      </c>
      <c r="Q297" s="5" t="s">
        <v>2239</v>
      </c>
      <c r="R297" s="2">
        <v>251</v>
      </c>
      <c r="S297" s="45">
        <f t="shared" si="25"/>
        <v>4.90234375</v>
      </c>
      <c r="T297" s="27"/>
      <c r="U297" s="2">
        <v>296</v>
      </c>
      <c r="V297" s="5" t="s">
        <v>1516</v>
      </c>
      <c r="W297" s="2">
        <v>103</v>
      </c>
      <c r="X297" s="45">
        <f t="shared" si="26"/>
        <v>2.2991071428571432</v>
      </c>
      <c r="Y297" s="27"/>
    </row>
    <row r="298" spans="1:25" x14ac:dyDescent="0.2">
      <c r="A298" s="2">
        <v>297</v>
      </c>
      <c r="B298" s="5" t="s">
        <v>3305</v>
      </c>
      <c r="C298" s="2">
        <v>89</v>
      </c>
      <c r="D298" s="45">
        <f t="shared" si="22"/>
        <v>2.6488095238095237</v>
      </c>
      <c r="E298" s="27"/>
      <c r="F298" s="2">
        <v>297</v>
      </c>
      <c r="G298" s="5" t="s">
        <v>2216</v>
      </c>
      <c r="H298" s="2">
        <v>170</v>
      </c>
      <c r="I298" s="45">
        <f t="shared" si="23"/>
        <v>3.9571694599627563</v>
      </c>
      <c r="J298" s="27"/>
      <c r="K298" s="2">
        <v>297</v>
      </c>
      <c r="L298" s="5" t="s">
        <v>1779</v>
      </c>
      <c r="M298" s="2">
        <v>193</v>
      </c>
      <c r="N298" s="45">
        <f t="shared" si="24"/>
        <v>3.76953125</v>
      </c>
      <c r="O298" s="27"/>
      <c r="P298" s="2">
        <v>297</v>
      </c>
      <c r="Q298" s="5" t="s">
        <v>146</v>
      </c>
      <c r="R298" s="2">
        <v>249</v>
      </c>
      <c r="S298" s="45">
        <f t="shared" si="25"/>
        <v>4.86328125</v>
      </c>
      <c r="T298" s="27"/>
      <c r="U298" s="2">
        <v>297</v>
      </c>
      <c r="V298" s="5" t="s">
        <v>3909</v>
      </c>
      <c r="W298" s="2">
        <v>100</v>
      </c>
      <c r="X298" s="45">
        <f t="shared" si="26"/>
        <v>2.2321428571428572</v>
      </c>
      <c r="Y298" s="27"/>
    </row>
    <row r="299" spans="1:25" x14ac:dyDescent="0.2">
      <c r="A299" s="2">
        <v>298</v>
      </c>
      <c r="B299" s="5" t="s">
        <v>3119</v>
      </c>
      <c r="C299" s="2">
        <v>89</v>
      </c>
      <c r="D299" s="45">
        <f t="shared" si="22"/>
        <v>2.6488095238095237</v>
      </c>
      <c r="E299" s="27"/>
      <c r="F299" s="2">
        <v>298</v>
      </c>
      <c r="G299" s="5" t="s">
        <v>1391</v>
      </c>
      <c r="H299" s="2">
        <v>170</v>
      </c>
      <c r="I299" s="45">
        <f t="shared" si="23"/>
        <v>3.9571694599627563</v>
      </c>
      <c r="J299" s="27"/>
      <c r="K299" s="2">
        <v>298</v>
      </c>
      <c r="L299" s="5" t="s">
        <v>822</v>
      </c>
      <c r="M299" s="2">
        <v>183</v>
      </c>
      <c r="N299" s="45">
        <f t="shared" si="24"/>
        <v>3.57421875</v>
      </c>
      <c r="O299" s="27"/>
      <c r="P299" s="2">
        <v>298</v>
      </c>
      <c r="Q299" s="5" t="s">
        <v>2319</v>
      </c>
      <c r="R299" s="2">
        <v>249</v>
      </c>
      <c r="S299" s="45">
        <f t="shared" si="25"/>
        <v>4.86328125</v>
      </c>
      <c r="T299" s="27"/>
      <c r="U299" s="2">
        <v>298</v>
      </c>
      <c r="V299" s="5" t="s">
        <v>1208</v>
      </c>
      <c r="W299" s="2">
        <v>100</v>
      </c>
      <c r="X299" s="45">
        <f t="shared" si="26"/>
        <v>2.2321428571428572</v>
      </c>
      <c r="Y299" s="27"/>
    </row>
    <row r="300" spans="1:25" x14ac:dyDescent="0.2">
      <c r="A300" s="2">
        <v>299</v>
      </c>
      <c r="B300" s="5" t="s">
        <v>2830</v>
      </c>
      <c r="C300" s="2">
        <v>86</v>
      </c>
      <c r="D300" s="45">
        <f t="shared" si="22"/>
        <v>2.5595238095238093</v>
      </c>
      <c r="E300" s="27"/>
      <c r="F300" s="2">
        <v>299</v>
      </c>
      <c r="G300" s="5" t="s">
        <v>1860</v>
      </c>
      <c r="H300" s="2">
        <v>167</v>
      </c>
      <c r="I300" s="45">
        <f t="shared" si="23"/>
        <v>3.8873370577281192</v>
      </c>
      <c r="J300" s="27"/>
      <c r="K300" s="2">
        <v>299</v>
      </c>
      <c r="L300" s="5" t="s">
        <v>1606</v>
      </c>
      <c r="M300" s="2">
        <v>182</v>
      </c>
      <c r="N300" s="45">
        <f t="shared" si="24"/>
        <v>3.5546875</v>
      </c>
      <c r="O300" s="27"/>
      <c r="P300" s="2">
        <v>299</v>
      </c>
      <c r="Q300" s="5" t="s">
        <v>2007</v>
      </c>
      <c r="R300" s="2">
        <v>247</v>
      </c>
      <c r="S300" s="45">
        <f t="shared" si="25"/>
        <v>4.82421875</v>
      </c>
      <c r="T300" s="27"/>
      <c r="U300" s="2">
        <v>299</v>
      </c>
      <c r="V300" s="5" t="s">
        <v>3850</v>
      </c>
      <c r="W300" s="2">
        <v>100</v>
      </c>
      <c r="X300" s="45">
        <f t="shared" si="26"/>
        <v>2.2321428571428572</v>
      </c>
      <c r="Y300" s="27"/>
    </row>
    <row r="301" spans="1:25" x14ac:dyDescent="0.2">
      <c r="A301" s="2">
        <v>300</v>
      </c>
      <c r="B301" s="5" t="s">
        <v>3546</v>
      </c>
      <c r="C301" s="2">
        <v>86</v>
      </c>
      <c r="D301" s="45">
        <f t="shared" si="22"/>
        <v>2.5595238095238093</v>
      </c>
      <c r="E301" s="27"/>
      <c r="F301" s="2">
        <v>300</v>
      </c>
      <c r="G301" s="5" t="s">
        <v>2910</v>
      </c>
      <c r="H301" s="2">
        <v>166</v>
      </c>
      <c r="I301" s="45">
        <f t="shared" si="23"/>
        <v>3.8640595903165735</v>
      </c>
      <c r="J301" s="27"/>
      <c r="K301" s="2">
        <v>300</v>
      </c>
      <c r="L301" s="5" t="s">
        <v>1633</v>
      </c>
      <c r="M301" s="2">
        <v>182</v>
      </c>
      <c r="N301" s="45">
        <f t="shared" si="24"/>
        <v>3.5546875</v>
      </c>
      <c r="O301" s="27"/>
      <c r="P301" s="2">
        <v>300</v>
      </c>
      <c r="Q301" s="5" t="s">
        <v>87</v>
      </c>
      <c r="R301" s="2">
        <v>245</v>
      </c>
      <c r="S301" s="45">
        <f t="shared" si="25"/>
        <v>4.78515625</v>
      </c>
      <c r="T301" s="27"/>
      <c r="U301" s="2">
        <v>300</v>
      </c>
      <c r="V301" s="5" t="s">
        <v>2054</v>
      </c>
      <c r="W301" s="2">
        <v>98</v>
      </c>
      <c r="X301" s="45">
        <f t="shared" si="26"/>
        <v>2.1875</v>
      </c>
      <c r="Y301" s="27"/>
    </row>
    <row r="302" spans="1:25" x14ac:dyDescent="0.2">
      <c r="A302" s="2">
        <v>301</v>
      </c>
      <c r="B302" s="5" t="s">
        <v>3365</v>
      </c>
      <c r="C302" s="2">
        <v>86</v>
      </c>
      <c r="D302" s="45">
        <f t="shared" si="22"/>
        <v>2.5595238095238093</v>
      </c>
      <c r="E302" s="27"/>
      <c r="F302" s="2">
        <v>301</v>
      </c>
      <c r="G302" s="5" t="s">
        <v>1636</v>
      </c>
      <c r="H302" s="2">
        <v>164</v>
      </c>
      <c r="I302" s="45">
        <f t="shared" si="23"/>
        <v>3.8175046554934826</v>
      </c>
      <c r="J302" s="27"/>
      <c r="K302" s="2">
        <v>301</v>
      </c>
      <c r="L302" s="5" t="s">
        <v>908</v>
      </c>
      <c r="M302" s="2">
        <v>181</v>
      </c>
      <c r="N302" s="45">
        <f t="shared" si="24"/>
        <v>3.5351562500000004</v>
      </c>
      <c r="O302" s="27"/>
      <c r="P302" s="2">
        <v>301</v>
      </c>
      <c r="Q302" s="5" t="s">
        <v>2111</v>
      </c>
      <c r="R302" s="2">
        <v>245</v>
      </c>
      <c r="S302" s="45">
        <f t="shared" si="25"/>
        <v>4.78515625</v>
      </c>
      <c r="T302" s="27"/>
      <c r="U302" s="30">
        <v>301</v>
      </c>
      <c r="V302" s="5" t="s">
        <v>613</v>
      </c>
      <c r="W302" s="30">
        <v>96</v>
      </c>
      <c r="X302" s="45">
        <f t="shared" si="26"/>
        <v>2.1428571428571428</v>
      </c>
      <c r="Y302" s="27"/>
    </row>
    <row r="303" spans="1:25" x14ac:dyDescent="0.2">
      <c r="A303" s="2">
        <v>302</v>
      </c>
      <c r="B303" s="5" t="s">
        <v>2843</v>
      </c>
      <c r="C303" s="2">
        <v>85</v>
      </c>
      <c r="D303" s="45">
        <f t="shared" si="22"/>
        <v>2.5297619047619047</v>
      </c>
      <c r="E303" s="27"/>
      <c r="F303" s="2">
        <v>302</v>
      </c>
      <c r="G303" s="5" t="s">
        <v>2765</v>
      </c>
      <c r="H303" s="2">
        <v>161</v>
      </c>
      <c r="I303" s="45">
        <f t="shared" si="23"/>
        <v>3.7476722532588456</v>
      </c>
      <c r="J303" s="27"/>
      <c r="K303" s="2">
        <v>302</v>
      </c>
      <c r="L303" s="5" t="s">
        <v>535</v>
      </c>
      <c r="M303" s="2">
        <v>181</v>
      </c>
      <c r="N303" s="45">
        <f t="shared" si="24"/>
        <v>3.5351562500000004</v>
      </c>
      <c r="O303" s="27"/>
      <c r="P303" s="2">
        <v>302</v>
      </c>
      <c r="Q303" s="5" t="s">
        <v>1710</v>
      </c>
      <c r="R303" s="2">
        <v>244</v>
      </c>
      <c r="S303" s="45">
        <f t="shared" si="25"/>
        <v>4.765625</v>
      </c>
      <c r="T303" s="27"/>
      <c r="U303" s="2">
        <v>302</v>
      </c>
      <c r="V303" s="5" t="s">
        <v>3912</v>
      </c>
      <c r="W303" s="2">
        <v>94</v>
      </c>
      <c r="X303" s="45">
        <f t="shared" si="26"/>
        <v>2.0982142857142856</v>
      </c>
      <c r="Y303" s="27"/>
    </row>
    <row r="304" spans="1:25" x14ac:dyDescent="0.2">
      <c r="A304" s="2">
        <v>303</v>
      </c>
      <c r="B304" s="5" t="s">
        <v>3247</v>
      </c>
      <c r="C304" s="2">
        <v>85</v>
      </c>
      <c r="D304" s="45">
        <f t="shared" si="22"/>
        <v>2.5297619047619047</v>
      </c>
      <c r="E304" s="27"/>
      <c r="F304" s="2">
        <v>303</v>
      </c>
      <c r="G304" s="5" t="s">
        <v>877</v>
      </c>
      <c r="H304" s="2">
        <v>159</v>
      </c>
      <c r="I304" s="45">
        <f t="shared" si="23"/>
        <v>3.7011173184357546</v>
      </c>
      <c r="J304" s="27"/>
      <c r="K304" s="2">
        <v>303</v>
      </c>
      <c r="L304" s="5" t="s">
        <v>2390</v>
      </c>
      <c r="M304" s="2">
        <v>180</v>
      </c>
      <c r="N304" s="45">
        <f t="shared" si="24"/>
        <v>3.515625</v>
      </c>
      <c r="O304" s="27"/>
      <c r="P304" s="2">
        <v>303</v>
      </c>
      <c r="Q304" s="5" t="s">
        <v>2346</v>
      </c>
      <c r="R304" s="2">
        <v>242</v>
      </c>
      <c r="S304" s="45">
        <f t="shared" si="25"/>
        <v>4.7265625</v>
      </c>
      <c r="T304" s="27"/>
      <c r="U304" s="2">
        <v>303</v>
      </c>
      <c r="V304" s="5" t="s">
        <v>3770</v>
      </c>
      <c r="W304" s="2">
        <v>93</v>
      </c>
      <c r="X304" s="45">
        <f t="shared" si="26"/>
        <v>2.0758928571428572</v>
      </c>
      <c r="Y304" s="27"/>
    </row>
    <row r="305" spans="1:25" x14ac:dyDescent="0.2">
      <c r="A305" s="2">
        <v>304</v>
      </c>
      <c r="B305" s="5" t="s">
        <v>1164</v>
      </c>
      <c r="C305" s="2">
        <v>84</v>
      </c>
      <c r="D305" s="45">
        <f t="shared" si="22"/>
        <v>2.5</v>
      </c>
      <c r="E305" s="27"/>
      <c r="F305" s="2">
        <v>304</v>
      </c>
      <c r="G305" s="5" t="s">
        <v>2885</v>
      </c>
      <c r="H305" s="2">
        <v>159</v>
      </c>
      <c r="I305" s="45">
        <f t="shared" si="23"/>
        <v>3.7011173184357546</v>
      </c>
      <c r="J305" s="27"/>
      <c r="K305" s="2">
        <v>304</v>
      </c>
      <c r="L305" s="5" t="s">
        <v>658</v>
      </c>
      <c r="M305" s="2">
        <v>179</v>
      </c>
      <c r="N305" s="45">
        <f t="shared" si="24"/>
        <v>3.4960937499999996</v>
      </c>
      <c r="O305" s="27"/>
      <c r="P305" s="2">
        <v>304</v>
      </c>
      <c r="Q305" s="5" t="s">
        <v>493</v>
      </c>
      <c r="R305" s="2">
        <v>241</v>
      </c>
      <c r="S305" s="45">
        <f t="shared" si="25"/>
        <v>4.70703125</v>
      </c>
      <c r="T305" s="27"/>
      <c r="U305" s="2">
        <v>304</v>
      </c>
      <c r="V305" s="5" t="s">
        <v>4102</v>
      </c>
      <c r="W305" s="2">
        <v>90</v>
      </c>
      <c r="X305" s="45">
        <f t="shared" si="26"/>
        <v>2.0089285714285716</v>
      </c>
      <c r="Y305" s="27"/>
    </row>
    <row r="306" spans="1:25" x14ac:dyDescent="0.2">
      <c r="A306" s="2">
        <v>305</v>
      </c>
      <c r="B306" s="5" t="s">
        <v>3536</v>
      </c>
      <c r="C306" s="2">
        <v>83</v>
      </c>
      <c r="D306" s="45">
        <f t="shared" si="22"/>
        <v>2.4702380952380953</v>
      </c>
      <c r="E306" s="27"/>
      <c r="F306" s="2">
        <v>305</v>
      </c>
      <c r="G306" s="5" t="s">
        <v>907</v>
      </c>
      <c r="H306" s="2">
        <v>154</v>
      </c>
      <c r="I306" s="45">
        <f t="shared" si="23"/>
        <v>3.5847299813780258</v>
      </c>
      <c r="J306" s="27"/>
      <c r="K306" s="2">
        <v>305</v>
      </c>
      <c r="L306" s="5" t="s">
        <v>298</v>
      </c>
      <c r="M306" s="2">
        <v>178</v>
      </c>
      <c r="N306" s="45">
        <f t="shared" si="24"/>
        <v>3.4765625</v>
      </c>
      <c r="O306" s="27"/>
      <c r="P306" s="2">
        <v>305</v>
      </c>
      <c r="Q306" s="5" t="s">
        <v>535</v>
      </c>
      <c r="R306" s="2">
        <v>240</v>
      </c>
      <c r="S306" s="45">
        <f t="shared" si="25"/>
        <v>4.6875</v>
      </c>
      <c r="T306" s="27"/>
      <c r="U306" s="2">
        <v>305</v>
      </c>
      <c r="V306" s="5" t="s">
        <v>1873</v>
      </c>
      <c r="W306" s="2">
        <v>90</v>
      </c>
      <c r="X306" s="45">
        <f t="shared" si="26"/>
        <v>2.0089285714285716</v>
      </c>
      <c r="Y306" s="27"/>
    </row>
    <row r="307" spans="1:25" x14ac:dyDescent="0.2">
      <c r="A307" s="2">
        <v>306</v>
      </c>
      <c r="B307" s="5" t="s">
        <v>3555</v>
      </c>
      <c r="C307" s="2">
        <v>83</v>
      </c>
      <c r="D307" s="45">
        <f t="shared" si="22"/>
        <v>2.4702380952380953</v>
      </c>
      <c r="E307" s="27"/>
      <c r="F307" s="2">
        <v>306</v>
      </c>
      <c r="G307" s="5" t="s">
        <v>2701</v>
      </c>
      <c r="H307" s="2">
        <v>154</v>
      </c>
      <c r="I307" s="45">
        <f t="shared" si="23"/>
        <v>3.5847299813780258</v>
      </c>
      <c r="J307" s="27"/>
      <c r="K307" s="2">
        <v>306</v>
      </c>
      <c r="L307" s="5" t="s">
        <v>527</v>
      </c>
      <c r="M307" s="2">
        <v>175</v>
      </c>
      <c r="N307" s="45">
        <f t="shared" si="24"/>
        <v>3.41796875</v>
      </c>
      <c r="O307" s="27"/>
      <c r="P307" s="2">
        <v>306</v>
      </c>
      <c r="Q307" s="5" t="s">
        <v>1238</v>
      </c>
      <c r="R307" s="2">
        <v>238</v>
      </c>
      <c r="S307" s="45">
        <f t="shared" si="25"/>
        <v>4.6484375</v>
      </c>
      <c r="T307" s="27"/>
      <c r="U307" s="2">
        <v>306</v>
      </c>
      <c r="V307" s="5" t="s">
        <v>4052</v>
      </c>
      <c r="W307" s="2">
        <v>88</v>
      </c>
      <c r="X307" s="45">
        <f t="shared" si="26"/>
        <v>1.9642857142857142</v>
      </c>
      <c r="Y307" s="27"/>
    </row>
    <row r="308" spans="1:25" x14ac:dyDescent="0.2">
      <c r="A308" s="2">
        <v>307</v>
      </c>
      <c r="B308" s="5" t="s">
        <v>2707</v>
      </c>
      <c r="C308" s="2">
        <v>82</v>
      </c>
      <c r="D308" s="45">
        <f t="shared" si="22"/>
        <v>2.4404761904761902</v>
      </c>
      <c r="E308" s="27"/>
      <c r="F308" s="2">
        <v>307</v>
      </c>
      <c r="G308" s="5" t="s">
        <v>2837</v>
      </c>
      <c r="H308" s="2">
        <v>154</v>
      </c>
      <c r="I308" s="45">
        <f t="shared" si="23"/>
        <v>3.5847299813780258</v>
      </c>
      <c r="J308" s="27"/>
      <c r="K308" s="2">
        <v>307</v>
      </c>
      <c r="L308" s="5" t="s">
        <v>205</v>
      </c>
      <c r="M308" s="2">
        <v>175</v>
      </c>
      <c r="N308" s="45">
        <f t="shared" si="24"/>
        <v>3.41796875</v>
      </c>
      <c r="O308" s="27"/>
      <c r="P308" s="2">
        <v>307</v>
      </c>
      <c r="Q308" s="5" t="s">
        <v>1631</v>
      </c>
      <c r="R308" s="2">
        <v>234</v>
      </c>
      <c r="S308" s="45">
        <f t="shared" si="25"/>
        <v>4.5703125</v>
      </c>
      <c r="T308" s="27"/>
      <c r="U308" s="2">
        <v>307</v>
      </c>
      <c r="V308" s="5" t="s">
        <v>2875</v>
      </c>
      <c r="W308" s="2">
        <v>88</v>
      </c>
      <c r="X308" s="45">
        <f t="shared" si="26"/>
        <v>1.9642857142857142</v>
      </c>
      <c r="Y308" s="27"/>
    </row>
    <row r="309" spans="1:25" x14ac:dyDescent="0.2">
      <c r="A309" s="2">
        <v>308</v>
      </c>
      <c r="B309" s="5" t="s">
        <v>3535</v>
      </c>
      <c r="C309" s="2">
        <v>82</v>
      </c>
      <c r="D309" s="45">
        <f t="shared" si="22"/>
        <v>2.4404761904761902</v>
      </c>
      <c r="E309" s="27"/>
      <c r="F309" s="2">
        <v>308</v>
      </c>
      <c r="G309" s="5" t="s">
        <v>2816</v>
      </c>
      <c r="H309" s="2">
        <v>153</v>
      </c>
      <c r="I309" s="45">
        <f t="shared" si="23"/>
        <v>3.5614525139664801</v>
      </c>
      <c r="J309" s="27"/>
      <c r="K309" s="2">
        <v>308</v>
      </c>
      <c r="L309" s="5" t="s">
        <v>1026</v>
      </c>
      <c r="M309" s="2">
        <v>175</v>
      </c>
      <c r="N309" s="45">
        <f t="shared" si="24"/>
        <v>3.41796875</v>
      </c>
      <c r="O309" s="27"/>
      <c r="P309" s="2">
        <v>308</v>
      </c>
      <c r="Q309" s="5" t="s">
        <v>248</v>
      </c>
      <c r="R309" s="2">
        <v>234</v>
      </c>
      <c r="S309" s="45">
        <f t="shared" si="25"/>
        <v>4.5703125</v>
      </c>
      <c r="T309" s="27"/>
      <c r="U309" s="2">
        <v>308</v>
      </c>
      <c r="V309" s="5" t="s">
        <v>4087</v>
      </c>
      <c r="W309" s="2">
        <v>84</v>
      </c>
      <c r="X309" s="45">
        <f t="shared" si="26"/>
        <v>1.875</v>
      </c>
      <c r="Y309" s="27"/>
    </row>
    <row r="310" spans="1:25" x14ac:dyDescent="0.2">
      <c r="A310" s="2">
        <v>309</v>
      </c>
      <c r="B310" s="5" t="s">
        <v>2017</v>
      </c>
      <c r="C310" s="2">
        <v>80</v>
      </c>
      <c r="D310" s="45">
        <f t="shared" si="22"/>
        <v>2.3809523809523809</v>
      </c>
      <c r="E310" s="27"/>
      <c r="F310" s="2">
        <v>309</v>
      </c>
      <c r="G310" s="5" t="s">
        <v>2834</v>
      </c>
      <c r="H310" s="2">
        <v>153</v>
      </c>
      <c r="I310" s="45">
        <f t="shared" si="23"/>
        <v>3.5614525139664801</v>
      </c>
      <c r="J310" s="27"/>
      <c r="K310" s="2">
        <v>309</v>
      </c>
      <c r="L310" s="5" t="s">
        <v>1889</v>
      </c>
      <c r="M310" s="2">
        <v>174</v>
      </c>
      <c r="N310" s="45">
        <f t="shared" si="24"/>
        <v>3.3984374999999996</v>
      </c>
      <c r="O310" s="27"/>
      <c r="P310" s="2">
        <v>309</v>
      </c>
      <c r="Q310" s="5" t="s">
        <v>128</v>
      </c>
      <c r="R310" s="2">
        <v>232</v>
      </c>
      <c r="S310" s="45">
        <f t="shared" si="25"/>
        <v>4.53125</v>
      </c>
      <c r="T310" s="27"/>
      <c r="U310" s="2">
        <v>309</v>
      </c>
      <c r="V310" s="5" t="s">
        <v>2153</v>
      </c>
      <c r="W310" s="2">
        <v>83</v>
      </c>
      <c r="X310" s="45">
        <f t="shared" si="26"/>
        <v>1.8526785714285714</v>
      </c>
      <c r="Y310" s="27"/>
    </row>
    <row r="311" spans="1:25" x14ac:dyDescent="0.2">
      <c r="A311" s="2">
        <v>310</v>
      </c>
      <c r="B311" s="5" t="s">
        <v>3616</v>
      </c>
      <c r="C311" s="2">
        <v>80</v>
      </c>
      <c r="D311" s="45">
        <f t="shared" si="22"/>
        <v>2.3809523809523809</v>
      </c>
      <c r="E311" s="27"/>
      <c r="F311" s="2">
        <v>310</v>
      </c>
      <c r="G311" s="5" t="s">
        <v>649</v>
      </c>
      <c r="H311" s="2">
        <v>152</v>
      </c>
      <c r="I311" s="45">
        <f t="shared" si="23"/>
        <v>3.5381750465549344</v>
      </c>
      <c r="J311" s="27"/>
      <c r="K311" s="2">
        <v>310</v>
      </c>
      <c r="L311" s="5" t="s">
        <v>1617</v>
      </c>
      <c r="M311" s="2">
        <v>172</v>
      </c>
      <c r="N311" s="45">
        <f t="shared" si="24"/>
        <v>3.359375</v>
      </c>
      <c r="O311" s="27"/>
      <c r="P311" s="2">
        <v>310</v>
      </c>
      <c r="Q311" s="5" t="s">
        <v>2604</v>
      </c>
      <c r="R311" s="2">
        <v>229</v>
      </c>
      <c r="S311" s="45">
        <f t="shared" si="25"/>
        <v>4.47265625</v>
      </c>
      <c r="T311" s="27"/>
      <c r="U311" s="2">
        <v>310</v>
      </c>
      <c r="V311" s="5" t="s">
        <v>2245</v>
      </c>
      <c r="W311" s="2">
        <v>82</v>
      </c>
      <c r="X311" s="45">
        <f t="shared" si="26"/>
        <v>1.830357142857143</v>
      </c>
      <c r="Y311" s="27"/>
    </row>
    <row r="312" spans="1:25" x14ac:dyDescent="0.2">
      <c r="A312" s="2">
        <v>311</v>
      </c>
      <c r="B312" s="5" t="s">
        <v>3530</v>
      </c>
      <c r="C312" s="2">
        <v>80</v>
      </c>
      <c r="D312" s="45">
        <f t="shared" si="22"/>
        <v>2.3809523809523809</v>
      </c>
      <c r="E312" s="27"/>
      <c r="F312" s="2">
        <v>311</v>
      </c>
      <c r="G312" s="5" t="s">
        <v>2022</v>
      </c>
      <c r="H312" s="2">
        <v>152</v>
      </c>
      <c r="I312" s="45">
        <f t="shared" si="23"/>
        <v>3.5381750465549344</v>
      </c>
      <c r="J312" s="27"/>
      <c r="K312" s="2">
        <v>311</v>
      </c>
      <c r="L312" s="5" t="s">
        <v>2126</v>
      </c>
      <c r="M312" s="2">
        <v>171</v>
      </c>
      <c r="N312" s="45">
        <f t="shared" si="24"/>
        <v>3.3398437500000004</v>
      </c>
      <c r="O312" s="27"/>
      <c r="P312" s="2">
        <v>311</v>
      </c>
      <c r="Q312" s="5" t="s">
        <v>2537</v>
      </c>
      <c r="R312" s="2">
        <v>226</v>
      </c>
      <c r="S312" s="45">
        <f t="shared" si="25"/>
        <v>4.4140625</v>
      </c>
      <c r="T312" s="27"/>
      <c r="U312" s="2">
        <v>311</v>
      </c>
      <c r="V312" s="5" t="s">
        <v>3933</v>
      </c>
      <c r="W312" s="2">
        <v>77</v>
      </c>
      <c r="X312" s="45">
        <f t="shared" si="26"/>
        <v>1.7187500000000002</v>
      </c>
      <c r="Y312" s="27"/>
    </row>
    <row r="313" spans="1:25" x14ac:dyDescent="0.2">
      <c r="A313" s="2">
        <v>312</v>
      </c>
      <c r="B313" s="5" t="s">
        <v>3720</v>
      </c>
      <c r="C313" s="2">
        <v>77</v>
      </c>
      <c r="D313" s="45">
        <f t="shared" si="22"/>
        <v>2.2916666666666665</v>
      </c>
      <c r="E313" s="27"/>
      <c r="F313" s="2">
        <v>312</v>
      </c>
      <c r="G313" s="5" t="s">
        <v>1644</v>
      </c>
      <c r="H313" s="2">
        <v>151</v>
      </c>
      <c r="I313" s="45">
        <f t="shared" si="23"/>
        <v>3.5148975791433887</v>
      </c>
      <c r="J313" s="27"/>
      <c r="K313" s="2">
        <v>312</v>
      </c>
      <c r="L313" s="5" t="s">
        <v>1797</v>
      </c>
      <c r="M313" s="2">
        <v>170</v>
      </c>
      <c r="N313" s="45">
        <f t="shared" si="24"/>
        <v>3.3203125</v>
      </c>
      <c r="O313" s="27"/>
      <c r="P313" s="2">
        <v>312</v>
      </c>
      <c r="Q313" s="5" t="s">
        <v>1210</v>
      </c>
      <c r="R313" s="2">
        <v>224</v>
      </c>
      <c r="S313" s="45">
        <f t="shared" si="25"/>
        <v>4.375</v>
      </c>
      <c r="T313" s="27"/>
      <c r="U313" s="2">
        <v>312</v>
      </c>
      <c r="V313" s="5" t="s">
        <v>1962</v>
      </c>
      <c r="W313" s="2">
        <v>75</v>
      </c>
      <c r="X313" s="45">
        <f t="shared" si="26"/>
        <v>1.6741071428571428</v>
      </c>
      <c r="Y313" s="27"/>
    </row>
    <row r="314" spans="1:25" x14ac:dyDescent="0.2">
      <c r="A314" s="2">
        <v>313</v>
      </c>
      <c r="B314" s="5" t="s">
        <v>3142</v>
      </c>
      <c r="C314" s="2">
        <v>77</v>
      </c>
      <c r="D314" s="45">
        <f t="shared" si="22"/>
        <v>2.2916666666666665</v>
      </c>
      <c r="E314" s="27"/>
      <c r="F314" s="2">
        <v>313</v>
      </c>
      <c r="G314" s="5" t="s">
        <v>1859</v>
      </c>
      <c r="H314" s="2">
        <v>146</v>
      </c>
      <c r="I314" s="45">
        <f t="shared" si="23"/>
        <v>3.3985102420856608</v>
      </c>
      <c r="J314" s="27"/>
      <c r="K314" s="2">
        <v>313</v>
      </c>
      <c r="L314" s="5" t="s">
        <v>532</v>
      </c>
      <c r="M314" s="2">
        <v>167</v>
      </c>
      <c r="N314" s="45">
        <f t="shared" si="24"/>
        <v>3.26171875</v>
      </c>
      <c r="O314" s="27"/>
      <c r="P314" s="2">
        <v>313</v>
      </c>
      <c r="Q314" s="5" t="s">
        <v>525</v>
      </c>
      <c r="R314" s="2">
        <v>220</v>
      </c>
      <c r="S314" s="45">
        <f t="shared" si="25"/>
        <v>4.296875</v>
      </c>
      <c r="T314" s="27"/>
      <c r="U314" s="2">
        <v>313</v>
      </c>
      <c r="V314" s="5" t="s">
        <v>3985</v>
      </c>
      <c r="W314" s="2">
        <v>73</v>
      </c>
      <c r="X314" s="45">
        <f t="shared" si="26"/>
        <v>1.6294642857142858</v>
      </c>
      <c r="Y314" s="27"/>
    </row>
    <row r="315" spans="1:25" x14ac:dyDescent="0.2">
      <c r="A315" s="2">
        <v>314</v>
      </c>
      <c r="B315" s="5" t="s">
        <v>2854</v>
      </c>
      <c r="C315" s="2">
        <v>76</v>
      </c>
      <c r="D315" s="45">
        <f t="shared" si="22"/>
        <v>2.2619047619047619</v>
      </c>
      <c r="E315" s="27"/>
      <c r="F315" s="2">
        <v>314</v>
      </c>
      <c r="G315" s="5" t="s">
        <v>2709</v>
      </c>
      <c r="H315" s="2">
        <v>145</v>
      </c>
      <c r="I315" s="45">
        <f t="shared" si="23"/>
        <v>3.3752327746741155</v>
      </c>
      <c r="J315" s="27"/>
      <c r="K315" s="2">
        <v>314</v>
      </c>
      <c r="L315" s="5" t="s">
        <v>2082</v>
      </c>
      <c r="M315" s="2">
        <v>166</v>
      </c>
      <c r="N315" s="45">
        <f t="shared" si="24"/>
        <v>3.2421875000000004</v>
      </c>
      <c r="O315" s="27"/>
      <c r="P315" s="2">
        <v>314</v>
      </c>
      <c r="Q315" s="5" t="s">
        <v>1529</v>
      </c>
      <c r="R315" s="2">
        <v>218</v>
      </c>
      <c r="S315" s="45">
        <f t="shared" si="25"/>
        <v>4.2578125</v>
      </c>
      <c r="T315" s="27"/>
      <c r="U315" s="2">
        <v>314</v>
      </c>
      <c r="V315" s="5" t="s">
        <v>2883</v>
      </c>
      <c r="W315" s="2">
        <v>73</v>
      </c>
      <c r="X315" s="45">
        <f t="shared" si="26"/>
        <v>1.6294642857142858</v>
      </c>
      <c r="Y315" s="27"/>
    </row>
    <row r="316" spans="1:25" x14ac:dyDescent="0.2">
      <c r="A316" s="2">
        <v>315</v>
      </c>
      <c r="B316" s="5" t="s">
        <v>3193</v>
      </c>
      <c r="C316" s="2">
        <v>76</v>
      </c>
      <c r="D316" s="45">
        <f t="shared" si="22"/>
        <v>2.2619047619047619</v>
      </c>
      <c r="E316" s="27"/>
      <c r="F316" s="2">
        <v>315</v>
      </c>
      <c r="G316" s="5" t="s">
        <v>2814</v>
      </c>
      <c r="H316" s="2">
        <v>140</v>
      </c>
      <c r="I316" s="45">
        <f t="shared" si="23"/>
        <v>3.2588454376163876</v>
      </c>
      <c r="J316" s="27"/>
      <c r="K316" s="2">
        <v>315</v>
      </c>
      <c r="L316" s="5" t="s">
        <v>749</v>
      </c>
      <c r="M316" s="2">
        <v>165</v>
      </c>
      <c r="N316" s="45">
        <f t="shared" si="24"/>
        <v>3.22265625</v>
      </c>
      <c r="O316" s="27"/>
      <c r="P316" s="2">
        <v>315</v>
      </c>
      <c r="Q316" s="5" t="s">
        <v>2261</v>
      </c>
      <c r="R316" s="2">
        <v>212</v>
      </c>
      <c r="S316" s="45">
        <f t="shared" si="25"/>
        <v>4.140625</v>
      </c>
      <c r="T316" s="27"/>
      <c r="U316" s="2">
        <v>315</v>
      </c>
      <c r="V316" s="5" t="s">
        <v>4088</v>
      </c>
      <c r="W316" s="2">
        <v>70</v>
      </c>
      <c r="X316" s="45">
        <f t="shared" si="26"/>
        <v>1.5625</v>
      </c>
      <c r="Y316" s="27"/>
    </row>
    <row r="317" spans="1:25" x14ac:dyDescent="0.2">
      <c r="A317" s="2">
        <v>316</v>
      </c>
      <c r="B317" s="5" t="s">
        <v>3597</v>
      </c>
      <c r="C317" s="2">
        <v>76</v>
      </c>
      <c r="D317" s="45">
        <f t="shared" si="22"/>
        <v>2.2619047619047619</v>
      </c>
      <c r="E317" s="27"/>
      <c r="F317" s="2">
        <v>316</v>
      </c>
      <c r="G317" s="5" t="s">
        <v>1723</v>
      </c>
      <c r="H317" s="2">
        <v>140</v>
      </c>
      <c r="I317" s="45">
        <f t="shared" si="23"/>
        <v>3.2588454376163876</v>
      </c>
      <c r="J317" s="27"/>
      <c r="K317" s="2">
        <v>316</v>
      </c>
      <c r="L317" s="5" t="s">
        <v>2388</v>
      </c>
      <c r="M317" s="2">
        <v>164</v>
      </c>
      <c r="N317" s="45">
        <f t="shared" si="24"/>
        <v>3.2031249999999996</v>
      </c>
      <c r="O317" s="27"/>
      <c r="P317" s="2">
        <v>316</v>
      </c>
      <c r="Q317" s="5" t="s">
        <v>2546</v>
      </c>
      <c r="R317" s="2">
        <v>210</v>
      </c>
      <c r="S317" s="45">
        <f t="shared" si="25"/>
        <v>4.1015625</v>
      </c>
      <c r="T317" s="27"/>
      <c r="U317" s="2">
        <v>316</v>
      </c>
      <c r="V317" s="5" t="s">
        <v>3983</v>
      </c>
      <c r="W317" s="2">
        <v>64</v>
      </c>
      <c r="X317" s="45">
        <f t="shared" si="26"/>
        <v>1.4285714285714286</v>
      </c>
      <c r="Y317" s="27"/>
    </row>
    <row r="318" spans="1:25" x14ac:dyDescent="0.2">
      <c r="A318" s="2">
        <v>317</v>
      </c>
      <c r="B318" s="5" t="s">
        <v>3737</v>
      </c>
      <c r="C318" s="2">
        <v>75</v>
      </c>
      <c r="D318" s="45">
        <f t="shared" si="22"/>
        <v>2.2321428571428572</v>
      </c>
      <c r="E318" s="27"/>
      <c r="F318" s="2">
        <v>317</v>
      </c>
      <c r="G318" s="5" t="s">
        <v>151</v>
      </c>
      <c r="H318" s="2">
        <v>138</v>
      </c>
      <c r="I318" s="45">
        <f t="shared" si="23"/>
        <v>3.2122905027932962</v>
      </c>
      <c r="J318" s="27"/>
      <c r="K318" s="2">
        <v>317</v>
      </c>
      <c r="L318" s="5" t="s">
        <v>145</v>
      </c>
      <c r="M318" s="2">
        <v>163</v>
      </c>
      <c r="N318" s="45">
        <f t="shared" si="24"/>
        <v>3.18359375</v>
      </c>
      <c r="O318" s="27"/>
      <c r="P318" s="2">
        <v>317</v>
      </c>
      <c r="Q318" s="5" t="s">
        <v>2449</v>
      </c>
      <c r="R318" s="2">
        <v>199</v>
      </c>
      <c r="S318" s="45">
        <f t="shared" si="25"/>
        <v>3.8867187499999996</v>
      </c>
      <c r="T318" s="27"/>
      <c r="U318" s="2">
        <v>317</v>
      </c>
      <c r="V318" s="5" t="s">
        <v>4089</v>
      </c>
      <c r="W318" s="30">
        <v>64</v>
      </c>
      <c r="X318" s="45">
        <f t="shared" si="26"/>
        <v>1.4285714285714286</v>
      </c>
      <c r="Y318" s="27"/>
    </row>
    <row r="319" spans="1:25" x14ac:dyDescent="0.2">
      <c r="A319" s="2">
        <v>318</v>
      </c>
      <c r="B319" s="5" t="s">
        <v>3542</v>
      </c>
      <c r="C319" s="2">
        <v>74</v>
      </c>
      <c r="D319" s="45">
        <f t="shared" si="22"/>
        <v>2.2023809523809521</v>
      </c>
      <c r="E319" s="27"/>
      <c r="F319" s="2">
        <v>318</v>
      </c>
      <c r="G319" s="5" t="s">
        <v>2705</v>
      </c>
      <c r="H319" s="2">
        <v>138</v>
      </c>
      <c r="I319" s="45">
        <f t="shared" si="23"/>
        <v>3.2122905027932962</v>
      </c>
      <c r="J319" s="27"/>
      <c r="K319" s="2">
        <v>318</v>
      </c>
      <c r="L319" s="5" t="s">
        <v>2079</v>
      </c>
      <c r="M319" s="2">
        <v>160</v>
      </c>
      <c r="N319" s="45">
        <f t="shared" si="24"/>
        <v>3.125</v>
      </c>
      <c r="O319" s="27"/>
      <c r="P319" s="2">
        <v>318</v>
      </c>
      <c r="Q319" s="5" t="s">
        <v>1591</v>
      </c>
      <c r="R319" s="2">
        <v>198</v>
      </c>
      <c r="S319" s="45">
        <f t="shared" si="25"/>
        <v>3.8671875</v>
      </c>
      <c r="T319" s="27"/>
      <c r="U319" s="2">
        <v>318</v>
      </c>
      <c r="V319" s="5" t="s">
        <v>3223</v>
      </c>
      <c r="W319" s="2">
        <v>64</v>
      </c>
      <c r="X319" s="45">
        <f t="shared" si="26"/>
        <v>1.4285714285714286</v>
      </c>
      <c r="Y319" s="27"/>
    </row>
    <row r="320" spans="1:25" x14ac:dyDescent="0.2">
      <c r="A320" s="2">
        <v>319</v>
      </c>
      <c r="B320" s="5" t="s">
        <v>2073</v>
      </c>
      <c r="C320" s="2">
        <v>73</v>
      </c>
      <c r="D320" s="45">
        <f t="shared" si="22"/>
        <v>2.1726190476190474</v>
      </c>
      <c r="E320" s="27"/>
      <c r="F320" s="2">
        <v>319</v>
      </c>
      <c r="G320" s="5" t="s">
        <v>748</v>
      </c>
      <c r="H320" s="2">
        <v>134</v>
      </c>
      <c r="I320" s="45">
        <f t="shared" si="23"/>
        <v>3.1191806331471135</v>
      </c>
      <c r="J320" s="27"/>
      <c r="K320" s="2">
        <v>319</v>
      </c>
      <c r="L320" s="5" t="s">
        <v>823</v>
      </c>
      <c r="M320" s="2">
        <v>159</v>
      </c>
      <c r="N320" s="45">
        <f t="shared" si="24"/>
        <v>3.10546875</v>
      </c>
      <c r="O320" s="27"/>
      <c r="P320" s="2">
        <v>319</v>
      </c>
      <c r="Q320" s="5" t="s">
        <v>1202</v>
      </c>
      <c r="R320" s="2">
        <v>194</v>
      </c>
      <c r="S320" s="45">
        <f t="shared" si="25"/>
        <v>3.7890624999999996</v>
      </c>
      <c r="T320" s="27"/>
      <c r="U320" s="2">
        <v>319</v>
      </c>
      <c r="V320" s="5" t="s">
        <v>731</v>
      </c>
      <c r="W320" s="2">
        <v>63</v>
      </c>
      <c r="X320" s="45">
        <f t="shared" si="26"/>
        <v>1.40625</v>
      </c>
      <c r="Y320" s="27"/>
    </row>
    <row r="321" spans="1:25" x14ac:dyDescent="0.2">
      <c r="A321" s="2">
        <v>320</v>
      </c>
      <c r="B321" s="5" t="s">
        <v>3117</v>
      </c>
      <c r="C321" s="2">
        <v>73</v>
      </c>
      <c r="D321" s="45">
        <f t="shared" si="22"/>
        <v>2.1726190476190474</v>
      </c>
      <c r="E321" s="27"/>
      <c r="F321" s="2">
        <v>320</v>
      </c>
      <c r="G321" s="5" t="s">
        <v>1648</v>
      </c>
      <c r="H321" s="2">
        <v>134</v>
      </c>
      <c r="I321" s="45">
        <f t="shared" si="23"/>
        <v>3.1191806331471135</v>
      </c>
      <c r="J321" s="27"/>
      <c r="K321" s="2">
        <v>320</v>
      </c>
      <c r="L321" s="5" t="s">
        <v>1433</v>
      </c>
      <c r="M321" s="2">
        <v>157</v>
      </c>
      <c r="N321" s="45">
        <f t="shared" si="24"/>
        <v>3.06640625</v>
      </c>
      <c r="O321" s="27"/>
      <c r="P321" s="2">
        <v>320</v>
      </c>
      <c r="Q321" s="5" t="s">
        <v>1517</v>
      </c>
      <c r="R321" s="2">
        <v>194</v>
      </c>
      <c r="S321" s="45">
        <f t="shared" si="25"/>
        <v>3.7890624999999996</v>
      </c>
      <c r="T321" s="27"/>
      <c r="U321" s="2">
        <v>320</v>
      </c>
      <c r="V321" s="5" t="s">
        <v>1361</v>
      </c>
      <c r="W321" s="2">
        <v>63</v>
      </c>
      <c r="X321" s="45">
        <f t="shared" si="26"/>
        <v>1.40625</v>
      </c>
      <c r="Y321" s="27"/>
    </row>
    <row r="322" spans="1:25" x14ac:dyDescent="0.2">
      <c r="A322" s="2">
        <v>321</v>
      </c>
      <c r="B322" s="5" t="s">
        <v>3726</v>
      </c>
      <c r="C322" s="2">
        <v>73</v>
      </c>
      <c r="D322" s="45">
        <f t="shared" si="22"/>
        <v>2.1726190476190474</v>
      </c>
      <c r="E322" s="27"/>
      <c r="F322" s="2">
        <v>321</v>
      </c>
      <c r="G322" s="5" t="s">
        <v>2156</v>
      </c>
      <c r="H322" s="2">
        <v>131</v>
      </c>
      <c r="I322" s="45">
        <f t="shared" si="23"/>
        <v>3.0493482309124764</v>
      </c>
      <c r="J322" s="27"/>
      <c r="K322" s="2">
        <v>321</v>
      </c>
      <c r="L322" s="5" t="s">
        <v>825</v>
      </c>
      <c r="M322" s="2">
        <v>156</v>
      </c>
      <c r="N322" s="45">
        <f t="shared" si="24"/>
        <v>3.046875</v>
      </c>
      <c r="O322" s="27"/>
      <c r="P322" s="2">
        <v>321</v>
      </c>
      <c r="Q322" s="5" t="s">
        <v>2972</v>
      </c>
      <c r="R322" s="2">
        <v>193</v>
      </c>
      <c r="S322" s="45">
        <f t="shared" si="25"/>
        <v>3.76953125</v>
      </c>
      <c r="T322" s="27"/>
      <c r="U322" s="2">
        <v>321</v>
      </c>
      <c r="V322" s="5" t="s">
        <v>1694</v>
      </c>
      <c r="W322" s="2">
        <v>62</v>
      </c>
      <c r="X322" s="45">
        <f t="shared" si="26"/>
        <v>1.3839285714285714</v>
      </c>
      <c r="Y322" s="27"/>
    </row>
    <row r="323" spans="1:25" x14ac:dyDescent="0.2">
      <c r="A323" s="2">
        <v>322</v>
      </c>
      <c r="B323" s="5" t="s">
        <v>3541</v>
      </c>
      <c r="C323" s="2">
        <v>72</v>
      </c>
      <c r="D323" s="45">
        <f t="shared" si="22"/>
        <v>2.1428571428571428</v>
      </c>
      <c r="E323" s="27"/>
      <c r="F323" s="2">
        <v>322</v>
      </c>
      <c r="G323" s="5" t="s">
        <v>2082</v>
      </c>
      <c r="H323" s="2">
        <v>130</v>
      </c>
      <c r="I323" s="45">
        <f t="shared" si="23"/>
        <v>3.0260707635009312</v>
      </c>
      <c r="J323" s="27"/>
      <c r="K323" s="2">
        <v>322</v>
      </c>
      <c r="L323" s="5" t="s">
        <v>217</v>
      </c>
      <c r="M323" s="2">
        <v>156</v>
      </c>
      <c r="N323" s="45">
        <f t="shared" si="24"/>
        <v>3.046875</v>
      </c>
      <c r="O323" s="27"/>
      <c r="P323" s="2">
        <v>322</v>
      </c>
      <c r="Q323" s="5" t="s">
        <v>1986</v>
      </c>
      <c r="R323" s="2">
        <v>187</v>
      </c>
      <c r="S323" s="45">
        <f t="shared" si="25"/>
        <v>3.65234375</v>
      </c>
      <c r="T323" s="27"/>
      <c r="U323" s="2">
        <v>322</v>
      </c>
      <c r="V323" s="5" t="s">
        <v>4005</v>
      </c>
      <c r="W323" s="2">
        <v>61</v>
      </c>
      <c r="X323" s="45">
        <f t="shared" si="26"/>
        <v>1.3616071428571428</v>
      </c>
      <c r="Y323" s="27"/>
    </row>
    <row r="324" spans="1:25" x14ac:dyDescent="0.2">
      <c r="A324" s="2">
        <v>323</v>
      </c>
      <c r="B324" s="5" t="s">
        <v>3277</v>
      </c>
      <c r="C324" s="2">
        <v>72</v>
      </c>
      <c r="D324" s="45">
        <f t="shared" si="22"/>
        <v>2.1428571428571428</v>
      </c>
      <c r="E324" s="27"/>
      <c r="F324" s="2">
        <v>323</v>
      </c>
      <c r="G324" s="5" t="s">
        <v>2708</v>
      </c>
      <c r="H324" s="2">
        <v>127</v>
      </c>
      <c r="I324" s="45">
        <f t="shared" si="23"/>
        <v>2.9562383612662941</v>
      </c>
      <c r="J324" s="27"/>
      <c r="K324" s="2">
        <v>323</v>
      </c>
      <c r="L324" s="5" t="s">
        <v>1979</v>
      </c>
      <c r="M324" s="2">
        <v>155</v>
      </c>
      <c r="N324" s="45">
        <f t="shared" si="24"/>
        <v>3.02734375</v>
      </c>
      <c r="O324" s="27"/>
      <c r="P324" s="2">
        <v>323</v>
      </c>
      <c r="Q324" s="5" t="s">
        <v>611</v>
      </c>
      <c r="R324" s="2">
        <v>185</v>
      </c>
      <c r="S324" s="45">
        <f t="shared" si="25"/>
        <v>3.61328125</v>
      </c>
      <c r="T324" s="27"/>
      <c r="U324" s="2">
        <v>323</v>
      </c>
      <c r="V324" s="5" t="s">
        <v>3323</v>
      </c>
      <c r="W324" s="2">
        <v>61</v>
      </c>
      <c r="X324" s="45">
        <f t="shared" si="26"/>
        <v>1.3616071428571428</v>
      </c>
      <c r="Y324" s="27"/>
    </row>
    <row r="325" spans="1:25" x14ac:dyDescent="0.2">
      <c r="A325" s="2">
        <v>324</v>
      </c>
      <c r="B325" s="5" t="s">
        <v>1896</v>
      </c>
      <c r="C325" s="2">
        <v>71</v>
      </c>
      <c r="D325" s="45">
        <f t="shared" ref="D325:D388" si="27">C325/33.6</f>
        <v>2.1130952380952381</v>
      </c>
      <c r="E325" s="27"/>
      <c r="F325" s="2">
        <v>324</v>
      </c>
      <c r="G325" s="5" t="s">
        <v>2127</v>
      </c>
      <c r="H325" s="2">
        <v>127</v>
      </c>
      <c r="I325" s="45">
        <f t="shared" ref="I325:I388" si="28">(H325/4296)*100</f>
        <v>2.9562383612662941</v>
      </c>
      <c r="J325" s="27"/>
      <c r="K325" s="2">
        <v>324</v>
      </c>
      <c r="L325" s="5" t="s">
        <v>544</v>
      </c>
      <c r="M325" s="2">
        <v>153</v>
      </c>
      <c r="N325" s="45">
        <f t="shared" ref="N325:N388" si="29">(M325/5120)*100</f>
        <v>2.98828125</v>
      </c>
      <c r="O325" s="27"/>
      <c r="P325" s="2">
        <v>324</v>
      </c>
      <c r="Q325" s="5" t="s">
        <v>1717</v>
      </c>
      <c r="R325" s="2">
        <v>181</v>
      </c>
      <c r="S325" s="45">
        <f t="shared" ref="S325:S388" si="30">(R325/5120)*100</f>
        <v>3.5351562500000004</v>
      </c>
      <c r="T325" s="27"/>
      <c r="U325" s="2">
        <v>324</v>
      </c>
      <c r="V325" s="5" t="s">
        <v>1037</v>
      </c>
      <c r="W325" s="2">
        <v>61</v>
      </c>
      <c r="X325" s="45">
        <f t="shared" si="26"/>
        <v>1.3616071428571428</v>
      </c>
      <c r="Y325" s="27"/>
    </row>
    <row r="326" spans="1:25" x14ac:dyDescent="0.2">
      <c r="A326" s="2">
        <v>325</v>
      </c>
      <c r="B326" s="5" t="s">
        <v>1934</v>
      </c>
      <c r="C326" s="2">
        <v>71</v>
      </c>
      <c r="D326" s="45">
        <f t="shared" si="27"/>
        <v>2.1130952380952381</v>
      </c>
      <c r="E326" s="27"/>
      <c r="F326" s="2">
        <v>325</v>
      </c>
      <c r="G326" s="5" t="s">
        <v>1941</v>
      </c>
      <c r="H326" s="2">
        <v>126</v>
      </c>
      <c r="I326" s="45">
        <f t="shared" si="28"/>
        <v>2.9329608938547485</v>
      </c>
      <c r="J326" s="27"/>
      <c r="K326" s="2">
        <v>325</v>
      </c>
      <c r="L326" s="5" t="s">
        <v>2504</v>
      </c>
      <c r="M326" s="2">
        <v>152</v>
      </c>
      <c r="N326" s="45">
        <f t="shared" si="29"/>
        <v>2.96875</v>
      </c>
      <c r="O326" s="27"/>
      <c r="P326" s="2">
        <v>325</v>
      </c>
      <c r="Q326" s="5" t="s">
        <v>2201</v>
      </c>
      <c r="R326" s="2">
        <v>177</v>
      </c>
      <c r="S326" s="45">
        <f t="shared" si="30"/>
        <v>3.45703125</v>
      </c>
      <c r="T326" s="27"/>
      <c r="U326" s="2">
        <v>325</v>
      </c>
      <c r="V326" s="5" t="s">
        <v>3927</v>
      </c>
      <c r="W326" s="2">
        <v>59</v>
      </c>
      <c r="X326" s="45">
        <f t="shared" si="26"/>
        <v>1.3169642857142858</v>
      </c>
      <c r="Y326" s="27"/>
    </row>
    <row r="327" spans="1:25" x14ac:dyDescent="0.2">
      <c r="A327" s="2">
        <v>326</v>
      </c>
      <c r="B327" s="5" t="s">
        <v>3413</v>
      </c>
      <c r="C327" s="2">
        <v>71</v>
      </c>
      <c r="D327" s="45">
        <f t="shared" si="27"/>
        <v>2.1130952380952381</v>
      </c>
      <c r="E327" s="27"/>
      <c r="F327" s="2">
        <v>326</v>
      </c>
      <c r="G327" s="5" t="s">
        <v>2703</v>
      </c>
      <c r="H327" s="2">
        <v>126</v>
      </c>
      <c r="I327" s="45">
        <f t="shared" si="28"/>
        <v>2.9329608938547485</v>
      </c>
      <c r="J327" s="27"/>
      <c r="K327" s="2">
        <v>326</v>
      </c>
      <c r="L327" s="5" t="s">
        <v>220</v>
      </c>
      <c r="M327" s="2">
        <v>148</v>
      </c>
      <c r="N327" s="45">
        <f t="shared" si="29"/>
        <v>2.890625</v>
      </c>
      <c r="O327" s="27"/>
      <c r="P327" s="2">
        <v>326</v>
      </c>
      <c r="Q327" s="5" t="s">
        <v>2439</v>
      </c>
      <c r="R327" s="2">
        <v>176</v>
      </c>
      <c r="S327" s="45">
        <f t="shared" si="30"/>
        <v>3.4375000000000004</v>
      </c>
      <c r="T327" s="27"/>
      <c r="U327" s="2">
        <v>326</v>
      </c>
      <c r="V327" s="5" t="s">
        <v>4029</v>
      </c>
      <c r="W327" s="2">
        <v>59</v>
      </c>
      <c r="X327" s="45">
        <f t="shared" ref="X327:X390" si="31">(W327/(35*128))*100</f>
        <v>1.3169642857142858</v>
      </c>
      <c r="Y327" s="27"/>
    </row>
    <row r="328" spans="1:25" x14ac:dyDescent="0.2">
      <c r="A328" s="2">
        <v>327</v>
      </c>
      <c r="B328" s="5" t="s">
        <v>3713</v>
      </c>
      <c r="C328" s="2">
        <v>71</v>
      </c>
      <c r="D328" s="45">
        <f t="shared" si="27"/>
        <v>2.1130952380952381</v>
      </c>
      <c r="E328" s="27"/>
      <c r="F328" s="2">
        <v>327</v>
      </c>
      <c r="G328" s="5" t="s">
        <v>1742</v>
      </c>
      <c r="H328" s="2">
        <v>124</v>
      </c>
      <c r="I328" s="45">
        <f t="shared" si="28"/>
        <v>2.8864059590316575</v>
      </c>
      <c r="J328" s="27"/>
      <c r="K328" s="2">
        <v>327</v>
      </c>
      <c r="L328" s="5" t="s">
        <v>1782</v>
      </c>
      <c r="M328" s="2">
        <v>147</v>
      </c>
      <c r="N328" s="45">
        <f t="shared" si="29"/>
        <v>2.87109375</v>
      </c>
      <c r="O328" s="27"/>
      <c r="P328" s="2">
        <v>327</v>
      </c>
      <c r="Q328" s="5" t="s">
        <v>2548</v>
      </c>
      <c r="R328" s="2">
        <v>175</v>
      </c>
      <c r="S328" s="45">
        <f t="shared" si="30"/>
        <v>3.41796875</v>
      </c>
      <c r="T328" s="27"/>
      <c r="U328" s="2">
        <v>327</v>
      </c>
      <c r="V328" s="5" t="s">
        <v>544</v>
      </c>
      <c r="W328" s="30">
        <v>59</v>
      </c>
      <c r="X328" s="45">
        <f t="shared" si="31"/>
        <v>1.3169642857142858</v>
      </c>
      <c r="Y328" s="27"/>
    </row>
    <row r="329" spans="1:25" x14ac:dyDescent="0.2">
      <c r="A329" s="2">
        <v>328</v>
      </c>
      <c r="B329" s="5" t="s">
        <v>2792</v>
      </c>
      <c r="C329" s="2">
        <v>70</v>
      </c>
      <c r="D329" s="45">
        <f t="shared" si="27"/>
        <v>2.083333333333333</v>
      </c>
      <c r="E329" s="27"/>
      <c r="F329" s="2">
        <v>328</v>
      </c>
      <c r="G329" s="5" t="s">
        <v>40</v>
      </c>
      <c r="H329" s="2">
        <v>124</v>
      </c>
      <c r="I329" s="45">
        <f t="shared" si="28"/>
        <v>2.8864059590316575</v>
      </c>
      <c r="J329" s="27"/>
      <c r="K329" s="2">
        <v>328</v>
      </c>
      <c r="L329" s="5" t="s">
        <v>1934</v>
      </c>
      <c r="M329" s="2">
        <v>141</v>
      </c>
      <c r="N329" s="45">
        <f t="shared" si="29"/>
        <v>2.75390625</v>
      </c>
      <c r="O329" s="27"/>
      <c r="P329" s="2">
        <v>328</v>
      </c>
      <c r="Q329" s="5" t="s">
        <v>2191</v>
      </c>
      <c r="R329" s="2">
        <v>174</v>
      </c>
      <c r="S329" s="45">
        <f t="shared" si="30"/>
        <v>3.3984374999999996</v>
      </c>
      <c r="T329" s="27"/>
      <c r="U329" s="2">
        <v>328</v>
      </c>
      <c r="V329" s="5" t="s">
        <v>3889</v>
      </c>
      <c r="W329" s="2">
        <v>58</v>
      </c>
      <c r="X329" s="45">
        <f t="shared" si="31"/>
        <v>1.2946428571428572</v>
      </c>
      <c r="Y329" s="27"/>
    </row>
    <row r="330" spans="1:25" x14ac:dyDescent="0.2">
      <c r="A330" s="2">
        <v>329</v>
      </c>
      <c r="B330" s="5" t="s">
        <v>3511</v>
      </c>
      <c r="C330" s="2">
        <v>70</v>
      </c>
      <c r="D330" s="45">
        <f t="shared" si="27"/>
        <v>2.083333333333333</v>
      </c>
      <c r="E330" s="27"/>
      <c r="F330" s="2">
        <v>329</v>
      </c>
      <c r="G330" s="5" t="s">
        <v>2841</v>
      </c>
      <c r="H330" s="2">
        <v>122</v>
      </c>
      <c r="I330" s="45">
        <f t="shared" si="28"/>
        <v>2.8398510242085662</v>
      </c>
      <c r="J330" s="27"/>
      <c r="K330" s="2">
        <v>329</v>
      </c>
      <c r="L330" s="5" t="s">
        <v>1787</v>
      </c>
      <c r="M330" s="2">
        <v>139</v>
      </c>
      <c r="N330" s="45">
        <f t="shared" si="29"/>
        <v>2.71484375</v>
      </c>
      <c r="O330" s="27"/>
      <c r="P330" s="2">
        <v>329</v>
      </c>
      <c r="Q330" s="5" t="s">
        <v>1619</v>
      </c>
      <c r="R330" s="2">
        <v>173</v>
      </c>
      <c r="S330" s="45">
        <f t="shared" si="30"/>
        <v>3.37890625</v>
      </c>
      <c r="T330" s="27"/>
      <c r="U330" s="2">
        <v>329</v>
      </c>
      <c r="V330" s="5" t="s">
        <v>4103</v>
      </c>
      <c r="W330" s="2">
        <v>57</v>
      </c>
      <c r="X330" s="45">
        <f t="shared" si="31"/>
        <v>1.2723214285714286</v>
      </c>
      <c r="Y330" s="27"/>
    </row>
    <row r="331" spans="1:25" x14ac:dyDescent="0.2">
      <c r="A331" s="2">
        <v>330</v>
      </c>
      <c r="B331" s="5" t="s">
        <v>1641</v>
      </c>
      <c r="C331" s="2">
        <v>68</v>
      </c>
      <c r="D331" s="45">
        <f t="shared" si="27"/>
        <v>2.0238095238095237</v>
      </c>
      <c r="E331" s="27"/>
      <c r="F331" s="2">
        <v>330</v>
      </c>
      <c r="G331" s="5" t="s">
        <v>2836</v>
      </c>
      <c r="H331" s="2">
        <v>122</v>
      </c>
      <c r="I331" s="45">
        <f t="shared" si="28"/>
        <v>2.8398510242085662</v>
      </c>
      <c r="J331" s="27"/>
      <c r="K331" s="2">
        <v>330</v>
      </c>
      <c r="L331" s="5" t="s">
        <v>1363</v>
      </c>
      <c r="M331" s="2">
        <v>135</v>
      </c>
      <c r="N331" s="45">
        <f t="shared" si="29"/>
        <v>2.63671875</v>
      </c>
      <c r="O331" s="27"/>
      <c r="P331" s="2">
        <v>330</v>
      </c>
      <c r="Q331" s="5" t="s">
        <v>2420</v>
      </c>
      <c r="R331" s="2">
        <v>173</v>
      </c>
      <c r="S331" s="45">
        <f t="shared" si="30"/>
        <v>3.37890625</v>
      </c>
      <c r="T331" s="27"/>
      <c r="U331" s="2">
        <v>330</v>
      </c>
      <c r="V331" s="5" t="s">
        <v>3220</v>
      </c>
      <c r="W331" s="2">
        <v>56</v>
      </c>
      <c r="X331" s="45">
        <f t="shared" si="31"/>
        <v>1.25</v>
      </c>
      <c r="Y331" s="27"/>
    </row>
    <row r="332" spans="1:25" x14ac:dyDescent="0.2">
      <c r="A332" s="2">
        <v>331</v>
      </c>
      <c r="B332" s="5" t="s">
        <v>3740</v>
      </c>
      <c r="C332" s="2">
        <v>67</v>
      </c>
      <c r="D332" s="45">
        <f t="shared" si="27"/>
        <v>1.9940476190476191</v>
      </c>
      <c r="E332" s="27"/>
      <c r="F332" s="2">
        <v>331</v>
      </c>
      <c r="G332" s="5" t="s">
        <v>2847</v>
      </c>
      <c r="H332" s="2">
        <v>119</v>
      </c>
      <c r="I332" s="45">
        <f t="shared" si="28"/>
        <v>2.7700186219739291</v>
      </c>
      <c r="J332" s="27"/>
      <c r="K332" s="2">
        <v>331</v>
      </c>
      <c r="L332" s="5" t="s">
        <v>73</v>
      </c>
      <c r="M332" s="2">
        <v>134</v>
      </c>
      <c r="N332" s="45">
        <f t="shared" si="29"/>
        <v>2.6171875</v>
      </c>
      <c r="O332" s="27"/>
      <c r="P332" s="2">
        <v>331</v>
      </c>
      <c r="Q332" s="5" t="s">
        <v>1705</v>
      </c>
      <c r="R332" s="2">
        <v>170</v>
      </c>
      <c r="S332" s="45">
        <f t="shared" si="30"/>
        <v>3.3203125</v>
      </c>
      <c r="T332" s="27"/>
      <c r="U332" s="2">
        <v>331</v>
      </c>
      <c r="V332" s="5" t="s">
        <v>2252</v>
      </c>
      <c r="W332" s="2">
        <v>54</v>
      </c>
      <c r="X332" s="45">
        <f t="shared" si="31"/>
        <v>1.205357142857143</v>
      </c>
      <c r="Y332" s="27"/>
    </row>
    <row r="333" spans="1:25" x14ac:dyDescent="0.2">
      <c r="A333" s="2">
        <v>332</v>
      </c>
      <c r="B333" s="5" t="s">
        <v>3293</v>
      </c>
      <c r="C333" s="2">
        <v>66</v>
      </c>
      <c r="D333" s="45">
        <f t="shared" si="27"/>
        <v>1.9642857142857142</v>
      </c>
      <c r="E333" s="27"/>
      <c r="F333" s="2">
        <v>332</v>
      </c>
      <c r="G333" s="5" t="s">
        <v>2854</v>
      </c>
      <c r="H333" s="2">
        <v>118</v>
      </c>
      <c r="I333" s="45">
        <f t="shared" si="28"/>
        <v>2.7467411545623834</v>
      </c>
      <c r="J333" s="27"/>
      <c r="K333" s="2">
        <v>332</v>
      </c>
      <c r="L333" s="5" t="s">
        <v>100</v>
      </c>
      <c r="M333" s="2">
        <v>132</v>
      </c>
      <c r="N333" s="45">
        <f t="shared" si="29"/>
        <v>2.578125</v>
      </c>
      <c r="O333" s="27"/>
      <c r="P333" s="2">
        <v>332</v>
      </c>
      <c r="Q333" s="5" t="s">
        <v>71</v>
      </c>
      <c r="R333" s="2">
        <v>168</v>
      </c>
      <c r="S333" s="45">
        <f t="shared" si="30"/>
        <v>3.28125</v>
      </c>
      <c r="T333" s="27"/>
      <c r="U333" s="2">
        <v>332</v>
      </c>
      <c r="V333" s="5" t="s">
        <v>2636</v>
      </c>
      <c r="W333" s="2">
        <v>53</v>
      </c>
      <c r="X333" s="45">
        <f t="shared" si="31"/>
        <v>1.1830357142857142</v>
      </c>
      <c r="Y333" s="27"/>
    </row>
    <row r="334" spans="1:25" x14ac:dyDescent="0.2">
      <c r="A334" s="2">
        <v>333</v>
      </c>
      <c r="B334" s="5" t="s">
        <v>3358</v>
      </c>
      <c r="C334" s="2">
        <v>65</v>
      </c>
      <c r="D334" s="45">
        <f t="shared" si="27"/>
        <v>1.9345238095238095</v>
      </c>
      <c r="E334" s="27"/>
      <c r="F334" s="2">
        <v>333</v>
      </c>
      <c r="G334" s="5" t="s">
        <v>1861</v>
      </c>
      <c r="H334" s="2">
        <v>117</v>
      </c>
      <c r="I334" s="45">
        <f t="shared" si="28"/>
        <v>2.7234636871508378</v>
      </c>
      <c r="J334" s="27"/>
      <c r="K334" s="2">
        <v>333</v>
      </c>
      <c r="L334" s="5" t="s">
        <v>1367</v>
      </c>
      <c r="M334" s="2">
        <v>129</v>
      </c>
      <c r="N334" s="45">
        <f t="shared" si="29"/>
        <v>2.51953125</v>
      </c>
      <c r="O334" s="27"/>
      <c r="P334" s="2">
        <v>333</v>
      </c>
      <c r="Q334" s="5" t="s">
        <v>1583</v>
      </c>
      <c r="R334" s="2">
        <v>167</v>
      </c>
      <c r="S334" s="45">
        <f t="shared" si="30"/>
        <v>3.26171875</v>
      </c>
      <c r="T334" s="27"/>
      <c r="U334" s="2">
        <v>333</v>
      </c>
      <c r="V334" s="5" t="s">
        <v>4104</v>
      </c>
      <c r="W334" s="2">
        <v>52</v>
      </c>
      <c r="X334" s="45">
        <f t="shared" si="31"/>
        <v>1.1607142857142858</v>
      </c>
      <c r="Y334" s="27"/>
    </row>
    <row r="335" spans="1:25" x14ac:dyDescent="0.2">
      <c r="A335" s="2">
        <v>334</v>
      </c>
      <c r="B335" s="5" t="s">
        <v>3735</v>
      </c>
      <c r="C335" s="2">
        <v>65</v>
      </c>
      <c r="D335" s="45">
        <f t="shared" si="27"/>
        <v>1.9345238095238095</v>
      </c>
      <c r="E335" s="27"/>
      <c r="F335" s="2">
        <v>334</v>
      </c>
      <c r="G335" s="5" t="s">
        <v>619</v>
      </c>
      <c r="H335" s="2">
        <v>116</v>
      </c>
      <c r="I335" s="45">
        <f t="shared" si="28"/>
        <v>2.7001862197392921</v>
      </c>
      <c r="J335" s="27"/>
      <c r="K335" s="2">
        <v>334</v>
      </c>
      <c r="L335" s="5" t="s">
        <v>1936</v>
      </c>
      <c r="M335" s="2">
        <v>129</v>
      </c>
      <c r="N335" s="45">
        <f t="shared" si="29"/>
        <v>2.51953125</v>
      </c>
      <c r="O335" s="27"/>
      <c r="P335" s="2">
        <v>334</v>
      </c>
      <c r="Q335" s="5" t="s">
        <v>430</v>
      </c>
      <c r="R335" s="2">
        <v>167</v>
      </c>
      <c r="S335" s="45">
        <f t="shared" si="30"/>
        <v>3.26171875</v>
      </c>
      <c r="T335" s="27"/>
      <c r="U335" s="2">
        <v>334</v>
      </c>
      <c r="V335" s="5" t="s">
        <v>2971</v>
      </c>
      <c r="W335" s="2">
        <v>51</v>
      </c>
      <c r="X335" s="45">
        <f t="shared" si="31"/>
        <v>1.138392857142857</v>
      </c>
      <c r="Y335" s="27"/>
    </row>
    <row r="336" spans="1:25" x14ac:dyDescent="0.2">
      <c r="A336" s="2">
        <v>335</v>
      </c>
      <c r="B336" s="5" t="s">
        <v>3122</v>
      </c>
      <c r="C336" s="2">
        <v>65</v>
      </c>
      <c r="D336" s="45">
        <f t="shared" si="27"/>
        <v>1.9345238095238095</v>
      </c>
      <c r="E336" s="27"/>
      <c r="F336" s="2">
        <v>335</v>
      </c>
      <c r="G336" s="5" t="s">
        <v>34</v>
      </c>
      <c r="H336" s="2">
        <v>116</v>
      </c>
      <c r="I336" s="45">
        <f t="shared" si="28"/>
        <v>2.7001862197392921</v>
      </c>
      <c r="J336" s="27"/>
      <c r="K336" s="2">
        <v>335</v>
      </c>
      <c r="L336" s="5" t="s">
        <v>2436</v>
      </c>
      <c r="M336" s="2">
        <v>128</v>
      </c>
      <c r="N336" s="45">
        <f t="shared" si="29"/>
        <v>2.5</v>
      </c>
      <c r="O336" s="27"/>
      <c r="P336" s="2">
        <v>335</v>
      </c>
      <c r="Q336" s="5" t="s">
        <v>1713</v>
      </c>
      <c r="R336" s="2">
        <v>164</v>
      </c>
      <c r="S336" s="45">
        <f t="shared" si="30"/>
        <v>3.2031249999999996</v>
      </c>
      <c r="T336" s="27"/>
      <c r="U336" s="2">
        <v>335</v>
      </c>
      <c r="V336" s="5" t="s">
        <v>4007</v>
      </c>
      <c r="W336" s="2">
        <v>50</v>
      </c>
      <c r="X336" s="45">
        <f t="shared" si="31"/>
        <v>1.1160714285714286</v>
      </c>
      <c r="Y336" s="27"/>
    </row>
    <row r="337" spans="1:25" x14ac:dyDescent="0.2">
      <c r="A337" s="2">
        <v>336</v>
      </c>
      <c r="B337" s="5" t="s">
        <v>1897</v>
      </c>
      <c r="C337" s="2">
        <v>64</v>
      </c>
      <c r="D337" s="45">
        <f t="shared" si="27"/>
        <v>1.9047619047619047</v>
      </c>
      <c r="E337" s="27"/>
      <c r="F337" s="2">
        <v>336</v>
      </c>
      <c r="G337" s="5" t="s">
        <v>2167</v>
      </c>
      <c r="H337" s="2">
        <v>116</v>
      </c>
      <c r="I337" s="45">
        <f t="shared" si="28"/>
        <v>2.7001862197392921</v>
      </c>
      <c r="J337" s="27"/>
      <c r="K337" s="2">
        <v>336</v>
      </c>
      <c r="L337" s="5" t="s">
        <v>492</v>
      </c>
      <c r="M337" s="2">
        <v>124</v>
      </c>
      <c r="N337" s="45">
        <f t="shared" si="29"/>
        <v>2.421875</v>
      </c>
      <c r="O337" s="27"/>
      <c r="P337" s="2">
        <v>336</v>
      </c>
      <c r="Q337" s="5" t="s">
        <v>131</v>
      </c>
      <c r="R337" s="2">
        <v>163</v>
      </c>
      <c r="S337" s="45">
        <f t="shared" si="30"/>
        <v>3.18359375</v>
      </c>
      <c r="T337" s="27"/>
      <c r="U337" s="2">
        <v>336</v>
      </c>
      <c r="V337" s="5" t="s">
        <v>3987</v>
      </c>
      <c r="W337" s="2">
        <v>49</v>
      </c>
      <c r="X337" s="45">
        <f t="shared" si="31"/>
        <v>1.09375</v>
      </c>
      <c r="Y337" s="27"/>
    </row>
    <row r="338" spans="1:25" x14ac:dyDescent="0.2">
      <c r="A338" s="2">
        <v>337</v>
      </c>
      <c r="B338" s="5" t="s">
        <v>3412</v>
      </c>
      <c r="C338" s="2">
        <v>62</v>
      </c>
      <c r="D338" s="45">
        <f t="shared" si="27"/>
        <v>1.8452380952380951</v>
      </c>
      <c r="E338" s="27"/>
      <c r="F338" s="2">
        <v>337</v>
      </c>
      <c r="G338" s="5" t="s">
        <v>2760</v>
      </c>
      <c r="H338" s="2">
        <v>114</v>
      </c>
      <c r="I338" s="45">
        <f t="shared" si="28"/>
        <v>2.6536312849162011</v>
      </c>
      <c r="J338" s="27"/>
      <c r="K338" s="2">
        <v>337</v>
      </c>
      <c r="L338" s="5" t="s">
        <v>1069</v>
      </c>
      <c r="M338" s="2">
        <v>123</v>
      </c>
      <c r="N338" s="45">
        <f t="shared" si="29"/>
        <v>2.40234375</v>
      </c>
      <c r="O338" s="27"/>
      <c r="P338" s="2">
        <v>337</v>
      </c>
      <c r="Q338" s="5" t="s">
        <v>490</v>
      </c>
      <c r="R338" s="2">
        <v>157</v>
      </c>
      <c r="S338" s="45">
        <f t="shared" si="30"/>
        <v>3.06640625</v>
      </c>
      <c r="T338" s="27"/>
      <c r="U338" s="2">
        <v>337</v>
      </c>
      <c r="V338" s="5" t="s">
        <v>2006</v>
      </c>
      <c r="W338" s="2">
        <v>48</v>
      </c>
      <c r="X338" s="45">
        <f t="shared" si="31"/>
        <v>1.0714285714285714</v>
      </c>
      <c r="Y338" s="27"/>
    </row>
    <row r="339" spans="1:25" x14ac:dyDescent="0.2">
      <c r="A339" s="2">
        <v>338</v>
      </c>
      <c r="B339" s="5" t="s">
        <v>3034</v>
      </c>
      <c r="C339" s="2">
        <v>62</v>
      </c>
      <c r="D339" s="45">
        <f t="shared" si="27"/>
        <v>1.8452380952380951</v>
      </c>
      <c r="E339" s="27"/>
      <c r="F339" s="2">
        <v>338</v>
      </c>
      <c r="G339" s="5" t="s">
        <v>300</v>
      </c>
      <c r="H339" s="2">
        <v>114</v>
      </c>
      <c r="I339" s="45">
        <f t="shared" si="28"/>
        <v>2.6536312849162011</v>
      </c>
      <c r="J339" s="27"/>
      <c r="K339" s="2">
        <v>338</v>
      </c>
      <c r="L339" s="5" t="s">
        <v>251</v>
      </c>
      <c r="M339" s="2">
        <v>122</v>
      </c>
      <c r="N339" s="45">
        <f t="shared" si="29"/>
        <v>2.3828125</v>
      </c>
      <c r="O339" s="27"/>
      <c r="P339" s="2">
        <v>338</v>
      </c>
      <c r="Q339" s="5" t="s">
        <v>93</v>
      </c>
      <c r="R339" s="2">
        <v>156</v>
      </c>
      <c r="S339" s="45">
        <f t="shared" si="30"/>
        <v>3.046875</v>
      </c>
      <c r="T339" s="27"/>
      <c r="U339" s="2">
        <v>338</v>
      </c>
      <c r="V339" s="5" t="s">
        <v>1596</v>
      </c>
      <c r="W339" s="2">
        <v>47</v>
      </c>
      <c r="X339" s="45">
        <f t="shared" si="31"/>
        <v>1.0491071428571428</v>
      </c>
      <c r="Y339" s="27"/>
    </row>
    <row r="340" spans="1:25" x14ac:dyDescent="0.2">
      <c r="A340" s="2">
        <v>339</v>
      </c>
      <c r="B340" s="5" t="s">
        <v>2711</v>
      </c>
      <c r="C340" s="2">
        <v>61</v>
      </c>
      <c r="D340" s="45">
        <f t="shared" si="27"/>
        <v>1.8154761904761905</v>
      </c>
      <c r="E340" s="27"/>
      <c r="F340" s="2">
        <v>339</v>
      </c>
      <c r="G340" s="5" t="s">
        <v>155</v>
      </c>
      <c r="H340" s="2">
        <v>114</v>
      </c>
      <c r="I340" s="45">
        <f t="shared" si="28"/>
        <v>2.6536312849162011</v>
      </c>
      <c r="J340" s="27"/>
      <c r="K340" s="2">
        <v>339</v>
      </c>
      <c r="L340" s="5" t="s">
        <v>1437</v>
      </c>
      <c r="M340" s="2">
        <v>121</v>
      </c>
      <c r="N340" s="45">
        <f t="shared" si="29"/>
        <v>2.36328125</v>
      </c>
      <c r="O340" s="27"/>
      <c r="P340" s="2">
        <v>339</v>
      </c>
      <c r="Q340" s="5" t="s">
        <v>2204</v>
      </c>
      <c r="R340" s="2">
        <v>154</v>
      </c>
      <c r="S340" s="45">
        <f t="shared" si="30"/>
        <v>3.0078125</v>
      </c>
      <c r="T340" s="27"/>
      <c r="U340" s="2">
        <v>339</v>
      </c>
      <c r="V340" s="5" t="s">
        <v>1326</v>
      </c>
      <c r="W340" s="2">
        <v>47</v>
      </c>
      <c r="X340" s="45">
        <f t="shared" si="31"/>
        <v>1.0491071428571428</v>
      </c>
      <c r="Y340" s="27"/>
    </row>
    <row r="341" spans="1:25" x14ac:dyDescent="0.2">
      <c r="A341" s="2">
        <v>340</v>
      </c>
      <c r="B341" s="5" t="s">
        <v>3242</v>
      </c>
      <c r="C341" s="2">
        <v>61</v>
      </c>
      <c r="D341" s="45">
        <f t="shared" si="27"/>
        <v>1.8154761904761905</v>
      </c>
      <c r="E341" s="27"/>
      <c r="F341" s="2">
        <v>340</v>
      </c>
      <c r="G341" s="5" t="s">
        <v>1437</v>
      </c>
      <c r="H341" s="2">
        <v>113</v>
      </c>
      <c r="I341" s="45">
        <f t="shared" si="28"/>
        <v>2.6303538175046555</v>
      </c>
      <c r="J341" s="27"/>
      <c r="K341" s="2">
        <v>340</v>
      </c>
      <c r="L341" s="5" t="s">
        <v>2030</v>
      </c>
      <c r="M341" s="2">
        <v>119</v>
      </c>
      <c r="N341" s="45">
        <f t="shared" si="29"/>
        <v>2.32421875</v>
      </c>
      <c r="O341" s="27"/>
      <c r="P341" s="2">
        <v>340</v>
      </c>
      <c r="Q341" s="5" t="s">
        <v>2670</v>
      </c>
      <c r="R341" s="2">
        <v>153</v>
      </c>
      <c r="S341" s="45">
        <f t="shared" si="30"/>
        <v>2.98828125</v>
      </c>
      <c r="T341" s="27"/>
      <c r="U341" s="2">
        <v>340</v>
      </c>
      <c r="V341" s="5" t="s">
        <v>4090</v>
      </c>
      <c r="W341" s="2">
        <v>45</v>
      </c>
      <c r="X341" s="45">
        <f t="shared" si="31"/>
        <v>1.0044642857142858</v>
      </c>
      <c r="Y341" s="27"/>
    </row>
    <row r="342" spans="1:25" x14ac:dyDescent="0.2">
      <c r="A342" s="2">
        <v>341</v>
      </c>
      <c r="B342" s="5" t="s">
        <v>3657</v>
      </c>
      <c r="C342" s="2">
        <v>61</v>
      </c>
      <c r="D342" s="45">
        <f t="shared" si="27"/>
        <v>1.8154761904761905</v>
      </c>
      <c r="E342" s="27"/>
      <c r="F342" s="2">
        <v>341</v>
      </c>
      <c r="G342" s="5" t="s">
        <v>400</v>
      </c>
      <c r="H342" s="2">
        <v>113</v>
      </c>
      <c r="I342" s="45">
        <f t="shared" si="28"/>
        <v>2.6303538175046555</v>
      </c>
      <c r="J342" s="27"/>
      <c r="K342" s="2">
        <v>341</v>
      </c>
      <c r="L342" s="5" t="s">
        <v>301</v>
      </c>
      <c r="M342" s="2">
        <v>119</v>
      </c>
      <c r="N342" s="45">
        <f t="shared" si="29"/>
        <v>2.32421875</v>
      </c>
      <c r="O342" s="27"/>
      <c r="P342" s="2">
        <v>341</v>
      </c>
      <c r="Q342" s="5" t="s">
        <v>2660</v>
      </c>
      <c r="R342" s="2">
        <v>153</v>
      </c>
      <c r="S342" s="45">
        <f t="shared" si="30"/>
        <v>2.98828125</v>
      </c>
      <c r="T342" s="27"/>
      <c r="U342" s="2">
        <v>341</v>
      </c>
      <c r="V342" s="5" t="s">
        <v>1507</v>
      </c>
      <c r="W342" s="2">
        <v>45</v>
      </c>
      <c r="X342" s="45">
        <f t="shared" si="31"/>
        <v>1.0044642857142858</v>
      </c>
      <c r="Y342" s="27"/>
    </row>
    <row r="343" spans="1:25" x14ac:dyDescent="0.2">
      <c r="A343" s="2">
        <v>342</v>
      </c>
      <c r="B343" s="5" t="s">
        <v>3147</v>
      </c>
      <c r="C343" s="2">
        <v>61</v>
      </c>
      <c r="D343" s="45">
        <f t="shared" si="27"/>
        <v>1.8154761904761905</v>
      </c>
      <c r="E343" s="27"/>
      <c r="F343" s="2">
        <v>342</v>
      </c>
      <c r="G343" s="5" t="s">
        <v>1903</v>
      </c>
      <c r="H343" s="2">
        <v>110</v>
      </c>
      <c r="I343" s="45">
        <f t="shared" si="28"/>
        <v>2.5605214152700189</v>
      </c>
      <c r="J343" s="27"/>
      <c r="K343" s="2">
        <v>342</v>
      </c>
      <c r="L343" s="5" t="s">
        <v>1443</v>
      </c>
      <c r="M343" s="2">
        <v>118</v>
      </c>
      <c r="N343" s="45">
        <f t="shared" si="29"/>
        <v>2.3046875</v>
      </c>
      <c r="O343" s="27"/>
      <c r="P343" s="2">
        <v>342</v>
      </c>
      <c r="Q343" s="5" t="s">
        <v>488</v>
      </c>
      <c r="R343" s="2">
        <v>152</v>
      </c>
      <c r="S343" s="45">
        <f t="shared" si="30"/>
        <v>2.96875</v>
      </c>
      <c r="T343" s="27"/>
      <c r="U343" s="2">
        <v>342</v>
      </c>
      <c r="V343" s="5" t="s">
        <v>3982</v>
      </c>
      <c r="W343" s="2">
        <v>44</v>
      </c>
      <c r="X343" s="45">
        <f t="shared" si="31"/>
        <v>0.9821428571428571</v>
      </c>
      <c r="Y343" s="27"/>
    </row>
    <row r="344" spans="1:25" x14ac:dyDescent="0.2">
      <c r="A344" s="2">
        <v>343</v>
      </c>
      <c r="B344" s="5" t="s">
        <v>3024</v>
      </c>
      <c r="C344" s="2">
        <v>60</v>
      </c>
      <c r="D344" s="45">
        <f t="shared" si="27"/>
        <v>1.7857142857142856</v>
      </c>
      <c r="E344" s="27"/>
      <c r="F344" s="2">
        <v>343</v>
      </c>
      <c r="G344" s="5" t="s">
        <v>1932</v>
      </c>
      <c r="H344" s="2">
        <v>108</v>
      </c>
      <c r="I344" s="45">
        <f t="shared" si="28"/>
        <v>2.5139664804469275</v>
      </c>
      <c r="J344" s="27"/>
      <c r="K344" s="2">
        <v>343</v>
      </c>
      <c r="L344" s="5" t="s">
        <v>870</v>
      </c>
      <c r="M344" s="2">
        <v>117</v>
      </c>
      <c r="N344" s="45">
        <f t="shared" si="29"/>
        <v>2.28515625</v>
      </c>
      <c r="O344" s="27"/>
      <c r="P344" s="2">
        <v>343</v>
      </c>
      <c r="Q344" s="5" t="s">
        <v>1530</v>
      </c>
      <c r="R344" s="2">
        <v>152</v>
      </c>
      <c r="S344" s="45">
        <f t="shared" si="30"/>
        <v>2.96875</v>
      </c>
      <c r="T344" s="27"/>
      <c r="U344" s="2">
        <v>343</v>
      </c>
      <c r="V344" s="5" t="s">
        <v>3217</v>
      </c>
      <c r="W344" s="2">
        <v>44</v>
      </c>
      <c r="X344" s="45">
        <f t="shared" si="31"/>
        <v>0.9821428571428571</v>
      </c>
      <c r="Y344" s="27"/>
    </row>
    <row r="345" spans="1:25" x14ac:dyDescent="0.2">
      <c r="A345" s="2">
        <v>344</v>
      </c>
      <c r="B345" s="5" t="s">
        <v>2702</v>
      </c>
      <c r="C345" s="2">
        <v>59</v>
      </c>
      <c r="D345" s="45">
        <f t="shared" si="27"/>
        <v>1.7559523809523809</v>
      </c>
      <c r="E345" s="27"/>
      <c r="F345" s="2">
        <v>344</v>
      </c>
      <c r="G345" s="5" t="s">
        <v>3</v>
      </c>
      <c r="H345" s="2">
        <v>108</v>
      </c>
      <c r="I345" s="45">
        <f t="shared" si="28"/>
        <v>2.5139664804469275</v>
      </c>
      <c r="J345" s="27"/>
      <c r="K345" s="2">
        <v>344</v>
      </c>
      <c r="L345" s="5" t="s">
        <v>1040</v>
      </c>
      <c r="M345" s="2">
        <v>117</v>
      </c>
      <c r="N345" s="45">
        <f t="shared" si="29"/>
        <v>2.28515625</v>
      </c>
      <c r="O345" s="27"/>
      <c r="P345" s="2">
        <v>344</v>
      </c>
      <c r="Q345" s="5" t="s">
        <v>511</v>
      </c>
      <c r="R345" s="2">
        <v>152</v>
      </c>
      <c r="S345" s="45">
        <f t="shared" si="30"/>
        <v>2.96875</v>
      </c>
      <c r="T345" s="27"/>
      <c r="U345" s="2">
        <v>344</v>
      </c>
      <c r="V345" s="5" t="s">
        <v>1615</v>
      </c>
      <c r="W345" s="2">
        <v>42</v>
      </c>
      <c r="X345" s="45">
        <f t="shared" si="31"/>
        <v>0.9375</v>
      </c>
      <c r="Y345" s="27"/>
    </row>
    <row r="346" spans="1:25" x14ac:dyDescent="0.2">
      <c r="A346" s="2">
        <v>345</v>
      </c>
      <c r="B346" s="5" t="s">
        <v>3733</v>
      </c>
      <c r="C346" s="2">
        <v>59</v>
      </c>
      <c r="D346" s="45">
        <f t="shared" si="27"/>
        <v>1.7559523809523809</v>
      </c>
      <c r="E346" s="27"/>
      <c r="F346" s="2">
        <v>345</v>
      </c>
      <c r="G346" s="5" t="s">
        <v>2704</v>
      </c>
      <c r="H346" s="2">
        <v>106</v>
      </c>
      <c r="I346" s="45">
        <f t="shared" si="28"/>
        <v>2.4674115456238361</v>
      </c>
      <c r="J346" s="27"/>
      <c r="K346" s="2">
        <v>345</v>
      </c>
      <c r="L346" s="5" t="s">
        <v>2604</v>
      </c>
      <c r="M346" s="2">
        <v>116</v>
      </c>
      <c r="N346" s="45">
        <f t="shared" si="29"/>
        <v>2.265625</v>
      </c>
      <c r="O346" s="27"/>
      <c r="P346" s="2">
        <v>345</v>
      </c>
      <c r="Q346" s="5" t="s">
        <v>2359</v>
      </c>
      <c r="R346" s="2">
        <v>152</v>
      </c>
      <c r="S346" s="45">
        <f t="shared" si="30"/>
        <v>2.96875</v>
      </c>
      <c r="T346" s="27"/>
      <c r="U346" s="2">
        <v>345</v>
      </c>
      <c r="V346" s="5" t="s">
        <v>2206</v>
      </c>
      <c r="W346" s="2">
        <v>42</v>
      </c>
      <c r="X346" s="45">
        <f t="shared" si="31"/>
        <v>0.9375</v>
      </c>
      <c r="Y346" s="27"/>
    </row>
    <row r="347" spans="1:25" x14ac:dyDescent="0.2">
      <c r="A347" s="2">
        <v>346</v>
      </c>
      <c r="B347" s="5" t="s">
        <v>3490</v>
      </c>
      <c r="C347" s="2">
        <v>59</v>
      </c>
      <c r="D347" s="45">
        <f t="shared" si="27"/>
        <v>1.7559523809523809</v>
      </c>
      <c r="E347" s="27"/>
      <c r="F347" s="2">
        <v>346</v>
      </c>
      <c r="G347" s="5" t="s">
        <v>303</v>
      </c>
      <c r="H347" s="2">
        <v>104</v>
      </c>
      <c r="I347" s="45">
        <f t="shared" si="28"/>
        <v>2.4208566108007448</v>
      </c>
      <c r="J347" s="27"/>
      <c r="K347" s="2">
        <v>346</v>
      </c>
      <c r="L347" s="5" t="s">
        <v>102</v>
      </c>
      <c r="M347" s="2">
        <v>116</v>
      </c>
      <c r="N347" s="45">
        <f t="shared" si="29"/>
        <v>2.265625</v>
      </c>
      <c r="O347" s="27"/>
      <c r="P347" s="2">
        <v>346</v>
      </c>
      <c r="Q347" s="5" t="s">
        <v>534</v>
      </c>
      <c r="R347" s="2">
        <v>151</v>
      </c>
      <c r="S347" s="45">
        <f t="shared" si="30"/>
        <v>2.94921875</v>
      </c>
      <c r="T347" s="27"/>
      <c r="U347" s="2">
        <v>346</v>
      </c>
      <c r="V347" s="5" t="s">
        <v>4048</v>
      </c>
      <c r="W347" s="2">
        <v>41</v>
      </c>
      <c r="X347" s="45">
        <f t="shared" si="31"/>
        <v>0.91517857142857151</v>
      </c>
      <c r="Y347" s="27"/>
    </row>
    <row r="348" spans="1:25" x14ac:dyDescent="0.2">
      <c r="A348" s="2">
        <v>347</v>
      </c>
      <c r="B348" s="5" t="s">
        <v>3585</v>
      </c>
      <c r="C348" s="2">
        <v>58</v>
      </c>
      <c r="D348" s="45">
        <f t="shared" si="27"/>
        <v>1.7261904761904761</v>
      </c>
      <c r="E348" s="27"/>
      <c r="F348" s="2">
        <v>347</v>
      </c>
      <c r="G348" s="5" t="s">
        <v>2328</v>
      </c>
      <c r="H348" s="2">
        <v>102</v>
      </c>
      <c r="I348" s="45">
        <f t="shared" si="28"/>
        <v>2.3743016759776534</v>
      </c>
      <c r="J348" s="27"/>
      <c r="K348" s="2">
        <v>347</v>
      </c>
      <c r="L348" s="5" t="s">
        <v>257</v>
      </c>
      <c r="M348" s="2">
        <v>115</v>
      </c>
      <c r="N348" s="45">
        <f t="shared" si="29"/>
        <v>2.24609375</v>
      </c>
      <c r="O348" s="27"/>
      <c r="P348" s="2">
        <v>347</v>
      </c>
      <c r="Q348" s="5" t="s">
        <v>129</v>
      </c>
      <c r="R348" s="2">
        <v>146</v>
      </c>
      <c r="S348" s="45">
        <f t="shared" si="30"/>
        <v>2.8515625</v>
      </c>
      <c r="T348" s="27"/>
      <c r="U348" s="2">
        <v>347</v>
      </c>
      <c r="V348" s="5" t="s">
        <v>3869</v>
      </c>
      <c r="W348" s="2">
        <v>39</v>
      </c>
      <c r="X348" s="45">
        <f t="shared" si="31"/>
        <v>0.8705357142857143</v>
      </c>
      <c r="Y348" s="27"/>
    </row>
    <row r="349" spans="1:25" x14ac:dyDescent="0.2">
      <c r="A349" s="2">
        <v>348</v>
      </c>
      <c r="B349" s="5" t="s">
        <v>3389</v>
      </c>
      <c r="C349" s="2">
        <v>58</v>
      </c>
      <c r="D349" s="45">
        <f t="shared" si="27"/>
        <v>1.7261904761904761</v>
      </c>
      <c r="E349" s="27"/>
      <c r="F349" s="2">
        <v>348</v>
      </c>
      <c r="G349" s="5" t="s">
        <v>1607</v>
      </c>
      <c r="H349" s="2">
        <v>101</v>
      </c>
      <c r="I349" s="45">
        <f t="shared" si="28"/>
        <v>2.3510242085661082</v>
      </c>
      <c r="J349" s="27"/>
      <c r="K349" s="2">
        <v>348</v>
      </c>
      <c r="L349" s="5" t="s">
        <v>1364</v>
      </c>
      <c r="M349" s="2">
        <v>115</v>
      </c>
      <c r="N349" s="45">
        <f t="shared" si="29"/>
        <v>2.24609375</v>
      </c>
      <c r="O349" s="27"/>
      <c r="P349" s="2">
        <v>348</v>
      </c>
      <c r="Q349" s="5" t="s">
        <v>130</v>
      </c>
      <c r="R349" s="2">
        <v>146</v>
      </c>
      <c r="S349" s="45">
        <f t="shared" si="30"/>
        <v>2.8515625</v>
      </c>
      <c r="T349" s="27"/>
      <c r="U349" s="2">
        <v>348</v>
      </c>
      <c r="V349" s="5" t="s">
        <v>3929</v>
      </c>
      <c r="W349" s="2">
        <v>39</v>
      </c>
      <c r="X349" s="45">
        <f t="shared" si="31"/>
        <v>0.8705357142857143</v>
      </c>
      <c r="Y349" s="27"/>
    </row>
    <row r="350" spans="1:25" x14ac:dyDescent="0.2">
      <c r="A350" s="2">
        <v>349</v>
      </c>
      <c r="B350" s="5" t="s">
        <v>3090</v>
      </c>
      <c r="C350" s="2">
        <v>57</v>
      </c>
      <c r="D350" s="45">
        <f t="shared" si="27"/>
        <v>1.6964285714285714</v>
      </c>
      <c r="E350" s="27"/>
      <c r="F350" s="2">
        <v>349</v>
      </c>
      <c r="G350" s="5" t="s">
        <v>35</v>
      </c>
      <c r="H350" s="2">
        <v>101</v>
      </c>
      <c r="I350" s="45">
        <f t="shared" si="28"/>
        <v>2.3510242085661082</v>
      </c>
      <c r="J350" s="27"/>
      <c r="K350" s="2">
        <v>349</v>
      </c>
      <c r="L350" s="5" t="s">
        <v>2132</v>
      </c>
      <c r="M350" s="2">
        <v>115</v>
      </c>
      <c r="N350" s="45">
        <f t="shared" si="29"/>
        <v>2.24609375</v>
      </c>
      <c r="O350" s="27"/>
      <c r="P350" s="2">
        <v>349</v>
      </c>
      <c r="Q350" s="5" t="s">
        <v>1840</v>
      </c>
      <c r="R350" s="2">
        <v>144</v>
      </c>
      <c r="S350" s="45">
        <f t="shared" si="30"/>
        <v>2.8125</v>
      </c>
      <c r="T350" s="27"/>
      <c r="U350" s="2">
        <v>349</v>
      </c>
      <c r="V350" s="5" t="s">
        <v>4105</v>
      </c>
      <c r="W350" s="2">
        <v>38</v>
      </c>
      <c r="X350" s="45">
        <f t="shared" si="31"/>
        <v>0.8482142857142857</v>
      </c>
      <c r="Y350" s="27"/>
    </row>
    <row r="351" spans="1:25" x14ac:dyDescent="0.2">
      <c r="A351" s="2">
        <v>350</v>
      </c>
      <c r="B351" s="5" t="s">
        <v>3588</v>
      </c>
      <c r="C351" s="2">
        <v>57</v>
      </c>
      <c r="D351" s="45">
        <f t="shared" si="27"/>
        <v>1.6964285714285714</v>
      </c>
      <c r="E351" s="27"/>
      <c r="F351" s="2">
        <v>350</v>
      </c>
      <c r="G351" s="5" t="s">
        <v>2129</v>
      </c>
      <c r="H351" s="2">
        <v>98</v>
      </c>
      <c r="I351" s="45">
        <f t="shared" si="28"/>
        <v>2.2811918063314711</v>
      </c>
      <c r="J351" s="27"/>
      <c r="K351" s="2">
        <v>350</v>
      </c>
      <c r="L351" s="5" t="s">
        <v>116</v>
      </c>
      <c r="M351" s="2">
        <v>114</v>
      </c>
      <c r="N351" s="45">
        <f t="shared" si="29"/>
        <v>2.2265625</v>
      </c>
      <c r="O351" s="27"/>
      <c r="P351" s="2">
        <v>350</v>
      </c>
      <c r="Q351" s="5" t="s">
        <v>618</v>
      </c>
      <c r="R351" s="2">
        <v>142</v>
      </c>
      <c r="S351" s="45">
        <f t="shared" si="30"/>
        <v>2.7734375</v>
      </c>
      <c r="T351" s="27"/>
      <c r="U351" s="2">
        <v>350</v>
      </c>
      <c r="V351" s="5" t="s">
        <v>4023</v>
      </c>
      <c r="W351" s="2">
        <v>38</v>
      </c>
      <c r="X351" s="45">
        <f t="shared" si="31"/>
        <v>0.8482142857142857</v>
      </c>
      <c r="Y351" s="27"/>
    </row>
    <row r="352" spans="1:25" x14ac:dyDescent="0.2">
      <c r="A352" s="2">
        <v>351</v>
      </c>
      <c r="B352" s="5" t="s">
        <v>3023</v>
      </c>
      <c r="C352" s="2">
        <v>57</v>
      </c>
      <c r="D352" s="45">
        <f t="shared" si="27"/>
        <v>1.6964285714285714</v>
      </c>
      <c r="E352" s="27"/>
      <c r="F352" s="2">
        <v>351</v>
      </c>
      <c r="G352" s="5" t="s">
        <v>54</v>
      </c>
      <c r="H352" s="2">
        <v>97</v>
      </c>
      <c r="I352" s="45">
        <f t="shared" si="28"/>
        <v>2.2579143389199254</v>
      </c>
      <c r="J352" s="27"/>
      <c r="K352" s="2">
        <v>351</v>
      </c>
      <c r="L352" s="5" t="s">
        <v>1862</v>
      </c>
      <c r="M352" s="2">
        <v>113</v>
      </c>
      <c r="N352" s="45">
        <f t="shared" si="29"/>
        <v>2.20703125</v>
      </c>
      <c r="O352" s="27"/>
      <c r="P352" s="2">
        <v>351</v>
      </c>
      <c r="Q352" s="5" t="s">
        <v>464</v>
      </c>
      <c r="R352" s="2">
        <v>138</v>
      </c>
      <c r="S352" s="45">
        <f t="shared" si="30"/>
        <v>2.6953125</v>
      </c>
      <c r="T352" s="27"/>
      <c r="U352" s="2">
        <v>351</v>
      </c>
      <c r="V352" s="5" t="s">
        <v>3888</v>
      </c>
      <c r="W352" s="2">
        <v>38</v>
      </c>
      <c r="X352" s="45">
        <f t="shared" si="31"/>
        <v>0.8482142857142857</v>
      </c>
      <c r="Y352" s="27"/>
    </row>
    <row r="353" spans="1:25" x14ac:dyDescent="0.2">
      <c r="A353" s="2">
        <v>352</v>
      </c>
      <c r="B353" s="5" t="s">
        <v>3587</v>
      </c>
      <c r="C353" s="2">
        <v>56</v>
      </c>
      <c r="D353" s="45">
        <f t="shared" si="27"/>
        <v>1.6666666666666665</v>
      </c>
      <c r="E353" s="27"/>
      <c r="F353" s="2">
        <v>352</v>
      </c>
      <c r="G353" s="5" t="s">
        <v>2430</v>
      </c>
      <c r="H353" s="2">
        <v>95</v>
      </c>
      <c r="I353" s="45">
        <f t="shared" si="28"/>
        <v>2.2113594040968345</v>
      </c>
      <c r="J353" s="27"/>
      <c r="K353" s="2">
        <v>352</v>
      </c>
      <c r="L353" s="5" t="s">
        <v>2690</v>
      </c>
      <c r="M353" s="2">
        <v>113</v>
      </c>
      <c r="N353" s="45">
        <f t="shared" si="29"/>
        <v>2.20703125</v>
      </c>
      <c r="O353" s="27"/>
      <c r="P353" s="2">
        <v>352</v>
      </c>
      <c r="Q353" s="5" t="s">
        <v>113</v>
      </c>
      <c r="R353" s="2">
        <v>137</v>
      </c>
      <c r="S353" s="45">
        <f t="shared" si="30"/>
        <v>2.67578125</v>
      </c>
      <c r="T353" s="27"/>
      <c r="U353" s="2">
        <v>352</v>
      </c>
      <c r="V353" s="5" t="s">
        <v>1237</v>
      </c>
      <c r="W353" s="2">
        <v>38</v>
      </c>
      <c r="X353" s="45">
        <f t="shared" si="31"/>
        <v>0.8482142857142857</v>
      </c>
      <c r="Y353" s="27"/>
    </row>
    <row r="354" spans="1:25" x14ac:dyDescent="0.2">
      <c r="A354" s="2">
        <v>353</v>
      </c>
      <c r="B354" s="5" t="s">
        <v>3470</v>
      </c>
      <c r="C354" s="2">
        <v>56</v>
      </c>
      <c r="D354" s="45">
        <f t="shared" si="27"/>
        <v>1.6666666666666665</v>
      </c>
      <c r="E354" s="27"/>
      <c r="F354" s="2">
        <v>353</v>
      </c>
      <c r="G354" s="5" t="s">
        <v>2568</v>
      </c>
      <c r="H354" s="2">
        <v>95</v>
      </c>
      <c r="I354" s="45">
        <f t="shared" si="28"/>
        <v>2.2113594040968345</v>
      </c>
      <c r="J354" s="27"/>
      <c r="K354" s="2">
        <v>353</v>
      </c>
      <c r="L354" s="5" t="s">
        <v>297</v>
      </c>
      <c r="M354" s="2">
        <v>111</v>
      </c>
      <c r="N354" s="45">
        <f t="shared" si="29"/>
        <v>2.16796875</v>
      </c>
      <c r="O354" s="27"/>
      <c r="P354" s="2">
        <v>353</v>
      </c>
      <c r="Q354" s="5" t="s">
        <v>116</v>
      </c>
      <c r="R354" s="2">
        <v>136</v>
      </c>
      <c r="S354" s="45">
        <f t="shared" si="30"/>
        <v>2.65625</v>
      </c>
      <c r="T354" s="27"/>
      <c r="U354" s="2">
        <v>353</v>
      </c>
      <c r="V354" s="5" t="s">
        <v>3319</v>
      </c>
      <c r="W354" s="2">
        <v>38</v>
      </c>
      <c r="X354" s="45">
        <f t="shared" si="31"/>
        <v>0.8482142857142857</v>
      </c>
      <c r="Y354" s="27"/>
    </row>
    <row r="355" spans="1:25" x14ac:dyDescent="0.2">
      <c r="A355" s="2">
        <v>354</v>
      </c>
      <c r="B355" s="5" t="s">
        <v>3199</v>
      </c>
      <c r="C355" s="2">
        <v>56</v>
      </c>
      <c r="D355" s="45">
        <f t="shared" si="27"/>
        <v>1.6666666666666665</v>
      </c>
      <c r="E355" s="27"/>
      <c r="F355" s="2">
        <v>354</v>
      </c>
      <c r="G355" s="5" t="s">
        <v>2845</v>
      </c>
      <c r="H355" s="2">
        <v>94</v>
      </c>
      <c r="I355" s="45">
        <f t="shared" si="28"/>
        <v>2.1880819366852888</v>
      </c>
      <c r="J355" s="27"/>
      <c r="K355" s="2">
        <v>354</v>
      </c>
      <c r="L355" s="5" t="s">
        <v>1893</v>
      </c>
      <c r="M355" s="2">
        <v>110</v>
      </c>
      <c r="N355" s="45">
        <f t="shared" si="29"/>
        <v>2.1484375</v>
      </c>
      <c r="O355" s="27"/>
      <c r="P355" s="2">
        <v>354</v>
      </c>
      <c r="Q355" s="5" t="s">
        <v>2478</v>
      </c>
      <c r="R355" s="2">
        <v>134</v>
      </c>
      <c r="S355" s="45">
        <f t="shared" si="30"/>
        <v>2.6171875</v>
      </c>
      <c r="T355" s="27"/>
      <c r="U355" s="2">
        <v>354</v>
      </c>
      <c r="V355" s="5" t="s">
        <v>382</v>
      </c>
      <c r="W355" s="2">
        <v>37</v>
      </c>
      <c r="X355" s="45">
        <f t="shared" si="31"/>
        <v>0.82589285714285721</v>
      </c>
      <c r="Y355" s="27"/>
    </row>
    <row r="356" spans="1:25" x14ac:dyDescent="0.2">
      <c r="A356" s="2">
        <v>355</v>
      </c>
      <c r="B356" s="5" t="s">
        <v>3544</v>
      </c>
      <c r="C356" s="2">
        <v>56</v>
      </c>
      <c r="D356" s="45">
        <f t="shared" si="27"/>
        <v>1.6666666666666665</v>
      </c>
      <c r="E356" s="27"/>
      <c r="F356" s="2">
        <v>355</v>
      </c>
      <c r="G356" s="5" t="s">
        <v>606</v>
      </c>
      <c r="H356" s="2">
        <v>94</v>
      </c>
      <c r="I356" s="45">
        <f t="shared" si="28"/>
        <v>2.1880819366852888</v>
      </c>
      <c r="J356" s="27"/>
      <c r="K356" s="2">
        <v>355</v>
      </c>
      <c r="L356" s="5" t="s">
        <v>1386</v>
      </c>
      <c r="M356" s="2">
        <v>108</v>
      </c>
      <c r="N356" s="45">
        <f t="shared" si="29"/>
        <v>2.109375</v>
      </c>
      <c r="O356" s="27"/>
      <c r="P356" s="2">
        <v>355</v>
      </c>
      <c r="Q356" s="5" t="s">
        <v>2245</v>
      </c>
      <c r="R356" s="2">
        <v>133</v>
      </c>
      <c r="S356" s="45">
        <f t="shared" si="30"/>
        <v>2.59765625</v>
      </c>
      <c r="T356" s="27"/>
      <c r="U356" s="2">
        <v>355</v>
      </c>
      <c r="V356" s="5" t="s">
        <v>1574</v>
      </c>
      <c r="W356" s="2">
        <v>35</v>
      </c>
      <c r="X356" s="45">
        <f t="shared" si="31"/>
        <v>0.78125</v>
      </c>
      <c r="Y356" s="27"/>
    </row>
    <row r="357" spans="1:25" x14ac:dyDescent="0.2">
      <c r="A357" s="2">
        <v>356</v>
      </c>
      <c r="B357" s="5" t="s">
        <v>3615</v>
      </c>
      <c r="C357" s="2">
        <v>55</v>
      </c>
      <c r="D357" s="45">
        <f t="shared" si="27"/>
        <v>1.6369047619047619</v>
      </c>
      <c r="E357" s="27"/>
      <c r="F357" s="2">
        <v>356</v>
      </c>
      <c r="G357" s="5" t="s">
        <v>2587</v>
      </c>
      <c r="H357" s="2">
        <v>93</v>
      </c>
      <c r="I357" s="45">
        <f t="shared" si="28"/>
        <v>2.1648044692737431</v>
      </c>
      <c r="J357" s="27"/>
      <c r="K357" s="2">
        <v>356</v>
      </c>
      <c r="L357" s="5" t="s">
        <v>210</v>
      </c>
      <c r="M357" s="2">
        <v>107</v>
      </c>
      <c r="N357" s="45">
        <f t="shared" si="29"/>
        <v>2.08984375</v>
      </c>
      <c r="O357" s="27"/>
      <c r="P357" s="2">
        <v>356</v>
      </c>
      <c r="Q357" s="5" t="s">
        <v>1613</v>
      </c>
      <c r="R357" s="2">
        <v>128</v>
      </c>
      <c r="S357" s="45">
        <f t="shared" si="30"/>
        <v>2.5</v>
      </c>
      <c r="T357" s="27"/>
      <c r="U357" s="2">
        <v>356</v>
      </c>
      <c r="V357" s="5" t="s">
        <v>2876</v>
      </c>
      <c r="W357" s="2">
        <v>34</v>
      </c>
      <c r="X357" s="45">
        <f t="shared" si="31"/>
        <v>0.7589285714285714</v>
      </c>
      <c r="Y357" s="27"/>
    </row>
    <row r="358" spans="1:25" x14ac:dyDescent="0.2">
      <c r="A358" s="2">
        <v>357</v>
      </c>
      <c r="B358" s="5" t="s">
        <v>2018</v>
      </c>
      <c r="C358" s="2">
        <v>54</v>
      </c>
      <c r="D358" s="45">
        <f t="shared" si="27"/>
        <v>1.607142857142857</v>
      </c>
      <c r="E358" s="27"/>
      <c r="F358" s="2">
        <v>357</v>
      </c>
      <c r="G358" s="5" t="s">
        <v>2584</v>
      </c>
      <c r="H358" s="2">
        <v>92</v>
      </c>
      <c r="I358" s="45">
        <f t="shared" si="28"/>
        <v>2.1415270018621975</v>
      </c>
      <c r="J358" s="27"/>
      <c r="K358" s="2">
        <v>357</v>
      </c>
      <c r="L358" s="5" t="s">
        <v>521</v>
      </c>
      <c r="M358" s="2">
        <v>106</v>
      </c>
      <c r="N358" s="45">
        <f t="shared" si="29"/>
        <v>2.0703125</v>
      </c>
      <c r="O358" s="27"/>
      <c r="P358" s="2">
        <v>357</v>
      </c>
      <c r="Q358" s="5" t="s">
        <v>205</v>
      </c>
      <c r="R358" s="2">
        <v>128</v>
      </c>
      <c r="S358" s="45">
        <f t="shared" si="30"/>
        <v>2.5</v>
      </c>
      <c r="T358" s="27"/>
      <c r="U358" s="2">
        <v>357</v>
      </c>
      <c r="V358" s="5" t="s">
        <v>1874</v>
      </c>
      <c r="W358" s="2">
        <v>33</v>
      </c>
      <c r="X358" s="45">
        <f t="shared" si="31"/>
        <v>0.73660714285714279</v>
      </c>
      <c r="Y358" s="27"/>
    </row>
    <row r="359" spans="1:25" x14ac:dyDescent="0.2">
      <c r="A359" s="2">
        <v>358</v>
      </c>
      <c r="B359" s="5" t="s">
        <v>3590</v>
      </c>
      <c r="C359" s="2">
        <v>54</v>
      </c>
      <c r="D359" s="45">
        <f t="shared" si="27"/>
        <v>1.607142857142857</v>
      </c>
      <c r="E359" s="27"/>
      <c r="F359" s="2">
        <v>358</v>
      </c>
      <c r="G359" s="5" t="s">
        <v>1442</v>
      </c>
      <c r="H359" s="2">
        <v>91</v>
      </c>
      <c r="I359" s="45">
        <f t="shared" si="28"/>
        <v>2.1182495344506518</v>
      </c>
      <c r="J359" s="27"/>
      <c r="K359" s="2">
        <v>358</v>
      </c>
      <c r="L359" s="5" t="s">
        <v>243</v>
      </c>
      <c r="M359" s="2">
        <v>106</v>
      </c>
      <c r="N359" s="45">
        <f t="shared" si="29"/>
        <v>2.0703125</v>
      </c>
      <c r="O359" s="27"/>
      <c r="P359" s="2">
        <v>358</v>
      </c>
      <c r="Q359" s="5" t="s">
        <v>219</v>
      </c>
      <c r="R359" s="2">
        <v>128</v>
      </c>
      <c r="S359" s="45">
        <f t="shared" si="30"/>
        <v>2.5</v>
      </c>
      <c r="T359" s="27"/>
      <c r="U359" s="2">
        <v>358</v>
      </c>
      <c r="V359" s="5" t="s">
        <v>2974</v>
      </c>
      <c r="W359" s="2">
        <v>33</v>
      </c>
      <c r="X359" s="45">
        <f t="shared" si="31"/>
        <v>0.73660714285714279</v>
      </c>
      <c r="Y359" s="27"/>
    </row>
    <row r="360" spans="1:25" x14ac:dyDescent="0.2">
      <c r="A360" s="2">
        <v>359</v>
      </c>
      <c r="B360" s="5" t="s">
        <v>3558</v>
      </c>
      <c r="C360" s="2">
        <v>53</v>
      </c>
      <c r="D360" s="45">
        <f t="shared" si="27"/>
        <v>1.5773809523809523</v>
      </c>
      <c r="E360" s="27"/>
      <c r="F360" s="2">
        <v>359</v>
      </c>
      <c r="G360" s="5" t="s">
        <v>2831</v>
      </c>
      <c r="H360" s="2">
        <v>90</v>
      </c>
      <c r="I360" s="45">
        <f t="shared" si="28"/>
        <v>2.0949720670391061</v>
      </c>
      <c r="J360" s="27"/>
      <c r="K360" s="2">
        <v>359</v>
      </c>
      <c r="L360" s="5" t="s">
        <v>1592</v>
      </c>
      <c r="M360" s="2">
        <v>103</v>
      </c>
      <c r="N360" s="45">
        <f t="shared" si="29"/>
        <v>2.01171875</v>
      </c>
      <c r="O360" s="27"/>
      <c r="P360" s="2">
        <v>359</v>
      </c>
      <c r="Q360" s="5" t="s">
        <v>2203</v>
      </c>
      <c r="R360" s="2">
        <v>127</v>
      </c>
      <c r="S360" s="45">
        <f t="shared" si="30"/>
        <v>2.48046875</v>
      </c>
      <c r="T360" s="27"/>
      <c r="U360" s="2">
        <v>359</v>
      </c>
      <c r="V360" s="5" t="s">
        <v>3984</v>
      </c>
      <c r="W360" s="2">
        <v>33</v>
      </c>
      <c r="X360" s="45">
        <f t="shared" si="31"/>
        <v>0.73660714285714279</v>
      </c>
      <c r="Y360" s="27"/>
    </row>
    <row r="361" spans="1:25" x14ac:dyDescent="0.2">
      <c r="A361" s="2">
        <v>360</v>
      </c>
      <c r="B361" s="5" t="s">
        <v>3675</v>
      </c>
      <c r="C361" s="2">
        <v>53</v>
      </c>
      <c r="D361" s="45">
        <f t="shared" si="27"/>
        <v>1.5773809523809523</v>
      </c>
      <c r="E361" s="27"/>
      <c r="F361" s="2">
        <v>360</v>
      </c>
      <c r="G361" s="5" t="s">
        <v>2835</v>
      </c>
      <c r="H361" s="2">
        <v>90</v>
      </c>
      <c r="I361" s="45">
        <f t="shared" si="28"/>
        <v>2.0949720670391061</v>
      </c>
      <c r="J361" s="27"/>
      <c r="K361" s="2">
        <v>360</v>
      </c>
      <c r="L361" s="5" t="s">
        <v>299</v>
      </c>
      <c r="M361" s="2">
        <v>103</v>
      </c>
      <c r="N361" s="45">
        <f t="shared" si="29"/>
        <v>2.01171875</v>
      </c>
      <c r="O361" s="27"/>
      <c r="P361" s="2">
        <v>360</v>
      </c>
      <c r="Q361" s="5" t="s">
        <v>2618</v>
      </c>
      <c r="R361" s="2">
        <v>126</v>
      </c>
      <c r="S361" s="45">
        <f t="shared" si="30"/>
        <v>2.4609375</v>
      </c>
      <c r="T361" s="27"/>
      <c r="U361" s="2">
        <v>360</v>
      </c>
      <c r="V361" s="5" t="s">
        <v>4037</v>
      </c>
      <c r="W361" s="2">
        <v>32</v>
      </c>
      <c r="X361" s="45">
        <f t="shared" si="31"/>
        <v>0.7142857142857143</v>
      </c>
      <c r="Y361" s="27"/>
    </row>
    <row r="362" spans="1:25" x14ac:dyDescent="0.2">
      <c r="A362" s="2">
        <v>361</v>
      </c>
      <c r="B362" s="5" t="s">
        <v>3717</v>
      </c>
      <c r="C362" s="2">
        <v>53</v>
      </c>
      <c r="D362" s="45">
        <f t="shared" si="27"/>
        <v>1.5773809523809523</v>
      </c>
      <c r="E362" s="27"/>
      <c r="F362" s="2">
        <v>361</v>
      </c>
      <c r="G362" s="5" t="s">
        <v>1026</v>
      </c>
      <c r="H362" s="2">
        <v>89</v>
      </c>
      <c r="I362" s="45">
        <f t="shared" si="28"/>
        <v>2.0716945996275604</v>
      </c>
      <c r="J362" s="27"/>
      <c r="K362" s="2">
        <v>361</v>
      </c>
      <c r="L362" s="5" t="s">
        <v>1524</v>
      </c>
      <c r="M362" s="2">
        <v>103</v>
      </c>
      <c r="N362" s="45">
        <f t="shared" si="29"/>
        <v>2.01171875</v>
      </c>
      <c r="O362" s="27"/>
      <c r="P362" s="2">
        <v>361</v>
      </c>
      <c r="Q362" s="5" t="s">
        <v>259</v>
      </c>
      <c r="R362" s="2">
        <v>125</v>
      </c>
      <c r="S362" s="45">
        <f t="shared" si="30"/>
        <v>2.44140625</v>
      </c>
      <c r="T362" s="27"/>
      <c r="U362" s="2">
        <v>361</v>
      </c>
      <c r="V362" s="5" t="s">
        <v>4032</v>
      </c>
      <c r="W362" s="2">
        <v>32</v>
      </c>
      <c r="X362" s="45">
        <f t="shared" si="31"/>
        <v>0.7142857142857143</v>
      </c>
      <c r="Y362" s="27"/>
    </row>
    <row r="363" spans="1:25" x14ac:dyDescent="0.2">
      <c r="A363" s="2">
        <v>362</v>
      </c>
      <c r="B363" s="5" t="s">
        <v>2846</v>
      </c>
      <c r="C363" s="2">
        <v>52</v>
      </c>
      <c r="D363" s="45">
        <f t="shared" si="27"/>
        <v>1.5476190476190474</v>
      </c>
      <c r="E363" s="27"/>
      <c r="F363" s="2">
        <v>362</v>
      </c>
      <c r="G363" s="5" t="s">
        <v>2128</v>
      </c>
      <c r="H363" s="2">
        <v>89</v>
      </c>
      <c r="I363" s="45">
        <f t="shared" si="28"/>
        <v>2.0716945996275604</v>
      </c>
      <c r="J363" s="27"/>
      <c r="K363" s="2">
        <v>362</v>
      </c>
      <c r="L363" s="5" t="s">
        <v>1781</v>
      </c>
      <c r="M363" s="2">
        <v>103</v>
      </c>
      <c r="N363" s="45">
        <f t="shared" si="29"/>
        <v>2.01171875</v>
      </c>
      <c r="O363" s="27"/>
      <c r="P363" s="2">
        <v>362</v>
      </c>
      <c r="Q363" s="5" t="s">
        <v>70</v>
      </c>
      <c r="R363" s="2">
        <v>125</v>
      </c>
      <c r="S363" s="45">
        <f t="shared" si="30"/>
        <v>2.44140625</v>
      </c>
      <c r="T363" s="27"/>
      <c r="U363" s="2">
        <v>362</v>
      </c>
      <c r="V363" s="5" t="s">
        <v>4091</v>
      </c>
      <c r="W363" s="2">
        <v>31</v>
      </c>
      <c r="X363" s="45">
        <f t="shared" si="31"/>
        <v>0.6919642857142857</v>
      </c>
      <c r="Y363" s="27"/>
    </row>
    <row r="364" spans="1:25" x14ac:dyDescent="0.2">
      <c r="A364" s="2">
        <v>363</v>
      </c>
      <c r="B364" s="5" t="s">
        <v>3727</v>
      </c>
      <c r="C364" s="2">
        <v>52</v>
      </c>
      <c r="D364" s="45">
        <f t="shared" si="27"/>
        <v>1.5476190476190474</v>
      </c>
      <c r="E364" s="27"/>
      <c r="F364" s="2">
        <v>363</v>
      </c>
      <c r="G364" s="5" t="s">
        <v>1114</v>
      </c>
      <c r="H364" s="2">
        <v>88</v>
      </c>
      <c r="I364" s="45">
        <f t="shared" si="28"/>
        <v>2.0484171322160147</v>
      </c>
      <c r="J364" s="27"/>
      <c r="K364" s="2">
        <v>363</v>
      </c>
      <c r="L364" s="5" t="s">
        <v>499</v>
      </c>
      <c r="M364" s="2">
        <v>102</v>
      </c>
      <c r="N364" s="45">
        <f t="shared" si="29"/>
        <v>1.9921874999999998</v>
      </c>
      <c r="O364" s="27"/>
      <c r="P364" s="2">
        <v>363</v>
      </c>
      <c r="Q364" s="5" t="s">
        <v>207</v>
      </c>
      <c r="R364" s="2">
        <v>121</v>
      </c>
      <c r="S364" s="45">
        <f t="shared" si="30"/>
        <v>2.36328125</v>
      </c>
      <c r="T364" s="27"/>
      <c r="U364" s="2">
        <v>363</v>
      </c>
      <c r="V364" s="5" t="s">
        <v>4106</v>
      </c>
      <c r="W364" s="2">
        <v>30</v>
      </c>
      <c r="X364" s="45">
        <f t="shared" si="31"/>
        <v>0.6696428571428571</v>
      </c>
      <c r="Y364" s="27"/>
    </row>
    <row r="365" spans="1:25" x14ac:dyDescent="0.2">
      <c r="A365" s="2">
        <v>364</v>
      </c>
      <c r="B365" s="5" t="s">
        <v>3373</v>
      </c>
      <c r="C365" s="2">
        <v>52</v>
      </c>
      <c r="D365" s="45">
        <f t="shared" si="27"/>
        <v>1.5476190476190474</v>
      </c>
      <c r="E365" s="27"/>
      <c r="F365" s="2">
        <v>364</v>
      </c>
      <c r="G365" s="5" t="s">
        <v>2366</v>
      </c>
      <c r="H365" s="2">
        <v>87</v>
      </c>
      <c r="I365" s="45">
        <f t="shared" si="28"/>
        <v>2.0251396648044691</v>
      </c>
      <c r="J365" s="27"/>
      <c r="K365" s="2">
        <v>364</v>
      </c>
      <c r="L365" s="5" t="s">
        <v>1429</v>
      </c>
      <c r="M365" s="2">
        <v>101</v>
      </c>
      <c r="N365" s="45">
        <f t="shared" si="29"/>
        <v>1.97265625</v>
      </c>
      <c r="O365" s="27"/>
      <c r="P365" s="2">
        <v>364</v>
      </c>
      <c r="Q365" s="5" t="s">
        <v>132</v>
      </c>
      <c r="R365" s="2">
        <v>117</v>
      </c>
      <c r="S365" s="45">
        <f t="shared" si="30"/>
        <v>2.28515625</v>
      </c>
      <c r="T365" s="27"/>
      <c r="U365" s="2">
        <v>364</v>
      </c>
      <c r="V365" s="5" t="s">
        <v>3908</v>
      </c>
      <c r="W365" s="2">
        <v>30</v>
      </c>
      <c r="X365" s="45">
        <f t="shared" si="31"/>
        <v>0.6696428571428571</v>
      </c>
      <c r="Y365" s="27"/>
    </row>
    <row r="366" spans="1:25" x14ac:dyDescent="0.2">
      <c r="A366" s="2">
        <v>365</v>
      </c>
      <c r="B366" s="5" t="s">
        <v>3591</v>
      </c>
      <c r="C366" s="2">
        <v>51</v>
      </c>
      <c r="D366" s="45">
        <f t="shared" si="27"/>
        <v>1.5178571428571428</v>
      </c>
      <c r="E366" s="27"/>
      <c r="F366" s="2">
        <v>365</v>
      </c>
      <c r="G366" s="5" t="s">
        <v>135</v>
      </c>
      <c r="H366" s="2">
        <v>87</v>
      </c>
      <c r="I366" s="45">
        <f t="shared" si="28"/>
        <v>2.0251396648044691</v>
      </c>
      <c r="J366" s="27"/>
      <c r="K366" s="2">
        <v>365</v>
      </c>
      <c r="L366" s="5" t="s">
        <v>104</v>
      </c>
      <c r="M366" s="2">
        <v>99</v>
      </c>
      <c r="N366" s="45">
        <f t="shared" si="29"/>
        <v>1.93359375</v>
      </c>
      <c r="O366" s="27"/>
      <c r="P366" s="2">
        <v>365</v>
      </c>
      <c r="Q366" s="5" t="s">
        <v>2185</v>
      </c>
      <c r="R366" s="2">
        <v>114</v>
      </c>
      <c r="S366" s="45">
        <f t="shared" si="30"/>
        <v>2.2265625</v>
      </c>
      <c r="T366" s="27"/>
      <c r="U366" s="2">
        <v>365</v>
      </c>
      <c r="V366" s="5" t="s">
        <v>4047</v>
      </c>
      <c r="W366" s="2">
        <v>27</v>
      </c>
      <c r="X366" s="45">
        <f t="shared" si="31"/>
        <v>0.60267857142857151</v>
      </c>
      <c r="Y366" s="27"/>
    </row>
    <row r="367" spans="1:25" x14ac:dyDescent="0.2">
      <c r="A367" s="2">
        <v>366</v>
      </c>
      <c r="B367" s="5" t="s">
        <v>3743</v>
      </c>
      <c r="C367" s="2">
        <v>51</v>
      </c>
      <c r="D367" s="45">
        <f t="shared" si="27"/>
        <v>1.5178571428571428</v>
      </c>
      <c r="E367" s="27"/>
      <c r="F367" s="2">
        <v>366</v>
      </c>
      <c r="G367" s="5" t="s">
        <v>2907</v>
      </c>
      <c r="H367" s="2">
        <v>87</v>
      </c>
      <c r="I367" s="45">
        <f t="shared" si="28"/>
        <v>2.0251396648044691</v>
      </c>
      <c r="J367" s="27"/>
      <c r="K367" s="2">
        <v>366</v>
      </c>
      <c r="L367" s="5" t="s">
        <v>827</v>
      </c>
      <c r="M367" s="2">
        <v>98</v>
      </c>
      <c r="N367" s="45">
        <f t="shared" si="29"/>
        <v>1.9140625000000002</v>
      </c>
      <c r="O367" s="27"/>
      <c r="P367" s="2">
        <v>366</v>
      </c>
      <c r="Q367" s="5" t="s">
        <v>247</v>
      </c>
      <c r="R367" s="2">
        <v>112</v>
      </c>
      <c r="S367" s="45">
        <f t="shared" si="30"/>
        <v>2.1875</v>
      </c>
      <c r="T367" s="27"/>
      <c r="U367" s="2">
        <v>366</v>
      </c>
      <c r="V367" s="5" t="s">
        <v>4035</v>
      </c>
      <c r="W367" s="2">
        <v>26</v>
      </c>
      <c r="X367" s="45">
        <f t="shared" si="31"/>
        <v>0.5803571428571429</v>
      </c>
      <c r="Y367" s="27"/>
    </row>
    <row r="368" spans="1:25" x14ac:dyDescent="0.2">
      <c r="A368" s="2">
        <v>367</v>
      </c>
      <c r="B368" s="5" t="s">
        <v>3668</v>
      </c>
      <c r="C368" s="2">
        <v>51</v>
      </c>
      <c r="D368" s="45">
        <f t="shared" si="27"/>
        <v>1.5178571428571428</v>
      </c>
      <c r="E368" s="27"/>
      <c r="F368" s="2">
        <v>367</v>
      </c>
      <c r="G368" s="5" t="s">
        <v>2165</v>
      </c>
      <c r="H368" s="2">
        <v>87</v>
      </c>
      <c r="I368" s="45">
        <f t="shared" si="28"/>
        <v>2.0251396648044691</v>
      </c>
      <c r="J368" s="27"/>
      <c r="K368" s="2">
        <v>367</v>
      </c>
      <c r="L368" s="5" t="s">
        <v>1073</v>
      </c>
      <c r="M368" s="2">
        <v>98</v>
      </c>
      <c r="N368" s="45">
        <f t="shared" si="29"/>
        <v>1.9140625000000002</v>
      </c>
      <c r="O368" s="27"/>
      <c r="P368" s="2">
        <v>367</v>
      </c>
      <c r="Q368" s="5" t="s">
        <v>1522</v>
      </c>
      <c r="R368" s="2">
        <v>110</v>
      </c>
      <c r="S368" s="45">
        <f t="shared" si="30"/>
        <v>2.1484375</v>
      </c>
      <c r="T368" s="27"/>
      <c r="U368" s="2">
        <v>367</v>
      </c>
      <c r="V368" s="5" t="s">
        <v>3907</v>
      </c>
      <c r="W368" s="2">
        <v>25</v>
      </c>
      <c r="X368" s="45">
        <f t="shared" si="31"/>
        <v>0.5580357142857143</v>
      </c>
      <c r="Y368" s="27"/>
    </row>
    <row r="369" spans="1:25" x14ac:dyDescent="0.2">
      <c r="A369" s="2">
        <v>368</v>
      </c>
      <c r="B369" s="5" t="s">
        <v>3370</v>
      </c>
      <c r="C369" s="2">
        <v>51</v>
      </c>
      <c r="D369" s="45">
        <f t="shared" si="27"/>
        <v>1.5178571428571428</v>
      </c>
      <c r="E369" s="27"/>
      <c r="F369" s="2">
        <v>368</v>
      </c>
      <c r="G369" s="5" t="s">
        <v>2795</v>
      </c>
      <c r="H369" s="2">
        <v>83</v>
      </c>
      <c r="I369" s="45">
        <f t="shared" si="28"/>
        <v>1.9320297951582868</v>
      </c>
      <c r="J369" s="27"/>
      <c r="K369" s="2">
        <v>368</v>
      </c>
      <c r="L369" s="5" t="s">
        <v>1933</v>
      </c>
      <c r="M369" s="2">
        <v>96</v>
      </c>
      <c r="N369" s="45">
        <f t="shared" si="29"/>
        <v>1.875</v>
      </c>
      <c r="O369" s="27"/>
      <c r="P369" s="2">
        <v>368</v>
      </c>
      <c r="Q369" s="5" t="s">
        <v>2183</v>
      </c>
      <c r="R369" s="2">
        <v>110</v>
      </c>
      <c r="S369" s="45">
        <f t="shared" si="30"/>
        <v>2.1484375</v>
      </c>
      <c r="T369" s="27"/>
      <c r="U369" s="2">
        <v>368</v>
      </c>
      <c r="V369" s="5" t="s">
        <v>4049</v>
      </c>
      <c r="W369" s="2">
        <v>23</v>
      </c>
      <c r="X369" s="45">
        <f t="shared" si="31"/>
        <v>0.5133928571428571</v>
      </c>
      <c r="Y369" s="27"/>
    </row>
    <row r="370" spans="1:25" x14ac:dyDescent="0.2">
      <c r="A370" s="2">
        <v>369</v>
      </c>
      <c r="B370" s="5" t="s">
        <v>3392</v>
      </c>
      <c r="C370" s="2">
        <v>51</v>
      </c>
      <c r="D370" s="45">
        <f t="shared" si="27"/>
        <v>1.5178571428571428</v>
      </c>
      <c r="E370" s="27"/>
      <c r="F370" s="2">
        <v>369</v>
      </c>
      <c r="G370" s="5" t="s">
        <v>2849</v>
      </c>
      <c r="H370" s="2">
        <v>82</v>
      </c>
      <c r="I370" s="45">
        <f t="shared" si="28"/>
        <v>1.9087523277467413</v>
      </c>
      <c r="J370" s="27"/>
      <c r="K370" s="2">
        <v>369</v>
      </c>
      <c r="L370" s="5" t="s">
        <v>617</v>
      </c>
      <c r="M370" s="2">
        <v>95</v>
      </c>
      <c r="N370" s="45">
        <f t="shared" si="29"/>
        <v>1.85546875</v>
      </c>
      <c r="O370" s="27"/>
      <c r="P370" s="2">
        <v>369</v>
      </c>
      <c r="Q370" s="5" t="s">
        <v>206</v>
      </c>
      <c r="R370" s="2">
        <v>108</v>
      </c>
      <c r="S370" s="45">
        <f t="shared" si="30"/>
        <v>2.109375</v>
      </c>
      <c r="T370" s="27"/>
      <c r="U370" s="2">
        <v>369</v>
      </c>
      <c r="V370" s="5" t="s">
        <v>4050</v>
      </c>
      <c r="W370" s="2">
        <v>22</v>
      </c>
      <c r="X370" s="45">
        <f t="shared" si="31"/>
        <v>0.49107142857142855</v>
      </c>
      <c r="Y370" s="27"/>
    </row>
    <row r="371" spans="1:25" x14ac:dyDescent="0.2">
      <c r="A371" s="2">
        <v>370</v>
      </c>
      <c r="B371" s="5" t="s">
        <v>825</v>
      </c>
      <c r="C371" s="2">
        <v>50</v>
      </c>
      <c r="D371" s="45">
        <f t="shared" si="27"/>
        <v>1.4880952380952381</v>
      </c>
      <c r="E371" s="27"/>
      <c r="F371" s="2">
        <v>370</v>
      </c>
      <c r="G371" s="5" t="s">
        <v>873</v>
      </c>
      <c r="H371" s="2">
        <v>80</v>
      </c>
      <c r="I371" s="45">
        <f t="shared" si="28"/>
        <v>1.8621973929236499</v>
      </c>
      <c r="J371" s="27"/>
      <c r="K371" s="2">
        <v>370</v>
      </c>
      <c r="L371" s="5" t="s">
        <v>1071</v>
      </c>
      <c r="M371" s="2">
        <v>91</v>
      </c>
      <c r="N371" s="45">
        <f t="shared" si="29"/>
        <v>1.77734375</v>
      </c>
      <c r="O371" s="27"/>
      <c r="P371" s="2">
        <v>370</v>
      </c>
      <c r="Q371" s="5" t="s">
        <v>1167</v>
      </c>
      <c r="R371" s="2">
        <v>107</v>
      </c>
      <c r="S371" s="45">
        <f t="shared" si="30"/>
        <v>2.08984375</v>
      </c>
      <c r="T371" s="27"/>
      <c r="U371" s="2">
        <v>370</v>
      </c>
      <c r="V371" s="5" t="s">
        <v>3213</v>
      </c>
      <c r="W371" s="2">
        <v>22</v>
      </c>
      <c r="X371" s="45">
        <f t="shared" si="31"/>
        <v>0.49107142857142855</v>
      </c>
      <c r="Y371" s="27"/>
    </row>
    <row r="372" spans="1:25" x14ac:dyDescent="0.2">
      <c r="A372" s="2">
        <v>371</v>
      </c>
      <c r="B372" s="5" t="s">
        <v>3599</v>
      </c>
      <c r="C372" s="2">
        <v>50</v>
      </c>
      <c r="D372" s="45">
        <f t="shared" si="27"/>
        <v>1.4880952380952381</v>
      </c>
      <c r="E372" s="27"/>
      <c r="F372" s="2">
        <v>371</v>
      </c>
      <c r="G372" s="5" t="s">
        <v>2752</v>
      </c>
      <c r="H372" s="2">
        <v>79</v>
      </c>
      <c r="I372" s="45">
        <f t="shared" si="28"/>
        <v>1.8389199255121045</v>
      </c>
      <c r="J372" s="27"/>
      <c r="K372" s="2">
        <v>371</v>
      </c>
      <c r="L372" s="5" t="s">
        <v>1370</v>
      </c>
      <c r="M372" s="2">
        <v>91</v>
      </c>
      <c r="N372" s="45">
        <f t="shared" si="29"/>
        <v>1.77734375</v>
      </c>
      <c r="O372" s="27"/>
      <c r="P372" s="2">
        <v>371</v>
      </c>
      <c r="Q372" s="5" t="s">
        <v>2640</v>
      </c>
      <c r="R372" s="2">
        <v>107</v>
      </c>
      <c r="S372" s="45">
        <f t="shared" si="30"/>
        <v>2.08984375</v>
      </c>
      <c r="T372" s="27"/>
      <c r="U372" s="2">
        <v>371</v>
      </c>
      <c r="V372" s="5" t="s">
        <v>732</v>
      </c>
      <c r="W372" s="2">
        <v>21</v>
      </c>
      <c r="X372" s="45">
        <f t="shared" si="31"/>
        <v>0.46875</v>
      </c>
      <c r="Y372" s="27"/>
    </row>
    <row r="373" spans="1:25" x14ac:dyDescent="0.2">
      <c r="A373" s="2">
        <v>372</v>
      </c>
      <c r="B373" s="5" t="s">
        <v>3367</v>
      </c>
      <c r="C373" s="2">
        <v>49</v>
      </c>
      <c r="D373" s="45">
        <f t="shared" si="27"/>
        <v>1.4583333333333333</v>
      </c>
      <c r="E373" s="27"/>
      <c r="F373" s="2">
        <v>372</v>
      </c>
      <c r="G373" s="5" t="s">
        <v>2588</v>
      </c>
      <c r="H373" s="2">
        <v>79</v>
      </c>
      <c r="I373" s="45">
        <f t="shared" si="28"/>
        <v>1.8389199255121045</v>
      </c>
      <c r="J373" s="27"/>
      <c r="K373" s="2">
        <v>372</v>
      </c>
      <c r="L373" s="5" t="s">
        <v>883</v>
      </c>
      <c r="M373" s="2">
        <v>91</v>
      </c>
      <c r="N373" s="45">
        <f t="shared" si="29"/>
        <v>1.77734375</v>
      </c>
      <c r="O373" s="27"/>
      <c r="P373" s="2">
        <v>372</v>
      </c>
      <c r="Q373" s="5" t="s">
        <v>1975</v>
      </c>
      <c r="R373" s="2">
        <v>106</v>
      </c>
      <c r="S373" s="45">
        <f t="shared" si="30"/>
        <v>2.0703125</v>
      </c>
      <c r="T373" s="27"/>
      <c r="U373" s="2">
        <v>372</v>
      </c>
      <c r="V373" s="5" t="s">
        <v>4036</v>
      </c>
      <c r="W373" s="2">
        <v>20</v>
      </c>
      <c r="X373" s="45">
        <f t="shared" si="31"/>
        <v>0.4464285714285714</v>
      </c>
      <c r="Y373" s="27"/>
    </row>
    <row r="374" spans="1:25" x14ac:dyDescent="0.2">
      <c r="A374" s="2">
        <v>373</v>
      </c>
      <c r="B374" s="5" t="s">
        <v>3510</v>
      </c>
      <c r="C374" s="2">
        <v>49</v>
      </c>
      <c r="D374" s="45">
        <f t="shared" si="27"/>
        <v>1.4583333333333333</v>
      </c>
      <c r="E374" s="27"/>
      <c r="F374" s="2">
        <v>373</v>
      </c>
      <c r="G374" s="5" t="s">
        <v>2168</v>
      </c>
      <c r="H374" s="2">
        <v>77</v>
      </c>
      <c r="I374" s="45">
        <f t="shared" si="28"/>
        <v>1.7923649906890129</v>
      </c>
      <c r="J374" s="27"/>
      <c r="K374" s="2">
        <v>373</v>
      </c>
      <c r="L374" s="5" t="s">
        <v>191</v>
      </c>
      <c r="M374" s="2">
        <v>88</v>
      </c>
      <c r="N374" s="45">
        <f t="shared" si="29"/>
        <v>1.7187500000000002</v>
      </c>
      <c r="O374" s="27"/>
      <c r="P374" s="2">
        <v>373</v>
      </c>
      <c r="Q374" s="5" t="s">
        <v>2421</v>
      </c>
      <c r="R374" s="2">
        <v>106</v>
      </c>
      <c r="S374" s="45">
        <f t="shared" si="30"/>
        <v>2.0703125</v>
      </c>
      <c r="T374" s="27"/>
      <c r="U374" s="2">
        <v>373</v>
      </c>
      <c r="V374" s="5" t="s">
        <v>4051</v>
      </c>
      <c r="W374" s="2">
        <v>18</v>
      </c>
      <c r="X374" s="45">
        <f t="shared" si="31"/>
        <v>0.40178571428571425</v>
      </c>
      <c r="Y374" s="27"/>
    </row>
    <row r="375" spans="1:25" x14ac:dyDescent="0.2">
      <c r="A375" s="2">
        <v>374</v>
      </c>
      <c r="B375" s="5" t="s">
        <v>3300</v>
      </c>
      <c r="C375" s="2">
        <v>49</v>
      </c>
      <c r="D375" s="45">
        <f t="shared" si="27"/>
        <v>1.4583333333333333</v>
      </c>
      <c r="E375" s="27"/>
      <c r="F375" s="2">
        <v>374</v>
      </c>
      <c r="G375" s="5" t="s">
        <v>1390</v>
      </c>
      <c r="H375" s="2">
        <v>76</v>
      </c>
      <c r="I375" s="45">
        <f t="shared" si="28"/>
        <v>1.7690875232774672</v>
      </c>
      <c r="J375" s="27"/>
      <c r="K375" s="2">
        <v>374</v>
      </c>
      <c r="L375" s="5" t="s">
        <v>1604</v>
      </c>
      <c r="M375" s="2">
        <v>87</v>
      </c>
      <c r="N375" s="45">
        <f t="shared" si="29"/>
        <v>1.6992187499999998</v>
      </c>
      <c r="O375" s="27"/>
      <c r="P375" s="2">
        <v>374</v>
      </c>
      <c r="Q375" s="5" t="s">
        <v>1538</v>
      </c>
      <c r="R375" s="2">
        <v>100</v>
      </c>
      <c r="S375" s="45">
        <f t="shared" si="30"/>
        <v>1.953125</v>
      </c>
      <c r="T375" s="27"/>
      <c r="U375" s="2">
        <v>374</v>
      </c>
      <c r="V375" s="5" t="s">
        <v>1325</v>
      </c>
      <c r="W375" s="2">
        <v>17</v>
      </c>
      <c r="X375" s="45">
        <f t="shared" si="31"/>
        <v>0.3794642857142857</v>
      </c>
      <c r="Y375" s="27"/>
    </row>
    <row r="376" spans="1:25" x14ac:dyDescent="0.2">
      <c r="A376" s="2">
        <v>375</v>
      </c>
      <c r="B376" s="5" t="s">
        <v>3508</v>
      </c>
      <c r="C376" s="2">
        <v>49</v>
      </c>
      <c r="D376" s="45">
        <f t="shared" si="27"/>
        <v>1.4583333333333333</v>
      </c>
      <c r="E376" s="27"/>
      <c r="F376" s="2">
        <v>375</v>
      </c>
      <c r="G376" s="5" t="s">
        <v>2575</v>
      </c>
      <c r="H376" s="2">
        <v>75</v>
      </c>
      <c r="I376" s="45">
        <f t="shared" si="28"/>
        <v>1.7458100558659218</v>
      </c>
      <c r="J376" s="27"/>
      <c r="K376" s="2">
        <v>375</v>
      </c>
      <c r="L376" s="5" t="s">
        <v>1926</v>
      </c>
      <c r="M376" s="2">
        <v>87</v>
      </c>
      <c r="N376" s="45">
        <f t="shared" si="29"/>
        <v>1.6992187499999998</v>
      </c>
      <c r="O376" s="27"/>
      <c r="P376" s="2">
        <v>375</v>
      </c>
      <c r="Q376" s="5" t="s">
        <v>2480</v>
      </c>
      <c r="R376" s="2">
        <v>99</v>
      </c>
      <c r="S376" s="45">
        <f t="shared" si="30"/>
        <v>1.93359375</v>
      </c>
      <c r="T376" s="27"/>
      <c r="U376" s="2">
        <v>375</v>
      </c>
      <c r="V376" s="5" t="s">
        <v>3785</v>
      </c>
      <c r="W376" s="2">
        <v>15</v>
      </c>
      <c r="X376" s="45">
        <f t="shared" si="31"/>
        <v>0.33482142857142855</v>
      </c>
      <c r="Y376" s="27"/>
    </row>
    <row r="377" spans="1:25" x14ac:dyDescent="0.2">
      <c r="A377" s="2">
        <v>376</v>
      </c>
      <c r="B377" s="5" t="s">
        <v>3436</v>
      </c>
      <c r="C377" s="2">
        <v>48</v>
      </c>
      <c r="D377" s="45">
        <f t="shared" si="27"/>
        <v>1.4285714285714286</v>
      </c>
      <c r="E377" s="27"/>
      <c r="F377" s="2">
        <v>376</v>
      </c>
      <c r="G377" s="5" t="s">
        <v>1640</v>
      </c>
      <c r="H377" s="2">
        <v>75</v>
      </c>
      <c r="I377" s="45">
        <f t="shared" si="28"/>
        <v>1.7458100558659218</v>
      </c>
      <c r="J377" s="27"/>
      <c r="K377" s="2">
        <v>376</v>
      </c>
      <c r="L377" s="5" t="s">
        <v>461</v>
      </c>
      <c r="M377" s="2">
        <v>86</v>
      </c>
      <c r="N377" s="45">
        <f t="shared" si="29"/>
        <v>1.6796875</v>
      </c>
      <c r="O377" s="27"/>
      <c r="P377" s="2">
        <v>376</v>
      </c>
      <c r="Q377" s="5" t="s">
        <v>2366</v>
      </c>
      <c r="R377" s="2">
        <v>98</v>
      </c>
      <c r="S377" s="45">
        <f t="shared" si="30"/>
        <v>1.9140625000000002</v>
      </c>
      <c r="T377" s="27"/>
      <c r="U377" s="2">
        <v>376</v>
      </c>
      <c r="V377" s="5" t="s">
        <v>3852</v>
      </c>
      <c r="W377" s="2">
        <v>15</v>
      </c>
      <c r="X377" s="45">
        <f t="shared" si="31"/>
        <v>0.33482142857142855</v>
      </c>
      <c r="Y377" s="27"/>
    </row>
    <row r="378" spans="1:25" x14ac:dyDescent="0.2">
      <c r="A378" s="2">
        <v>377</v>
      </c>
      <c r="B378" s="5" t="s">
        <v>3709</v>
      </c>
      <c r="C378" s="2">
        <v>48</v>
      </c>
      <c r="D378" s="45">
        <f t="shared" si="27"/>
        <v>1.4285714285714286</v>
      </c>
      <c r="E378" s="27"/>
      <c r="F378" s="2">
        <v>377</v>
      </c>
      <c r="G378" s="5" t="s">
        <v>497</v>
      </c>
      <c r="H378" s="2">
        <v>74</v>
      </c>
      <c r="I378" s="45">
        <f t="shared" si="28"/>
        <v>1.7225325884543761</v>
      </c>
      <c r="J378" s="27"/>
      <c r="K378" s="2">
        <v>377</v>
      </c>
      <c r="L378" s="5" t="s">
        <v>496</v>
      </c>
      <c r="M378" s="2">
        <v>86</v>
      </c>
      <c r="N378" s="45">
        <f t="shared" si="29"/>
        <v>1.6796875</v>
      </c>
      <c r="O378" s="27"/>
      <c r="P378" s="2">
        <v>377</v>
      </c>
      <c r="Q378" s="5" t="s">
        <v>2454</v>
      </c>
      <c r="R378" s="2">
        <v>98</v>
      </c>
      <c r="S378" s="45">
        <f t="shared" si="30"/>
        <v>1.9140625000000002</v>
      </c>
      <c r="T378" s="27"/>
      <c r="U378" s="2">
        <v>377</v>
      </c>
      <c r="V378" s="5" t="s">
        <v>3871</v>
      </c>
      <c r="W378" s="2">
        <v>15</v>
      </c>
      <c r="X378" s="45">
        <f t="shared" si="31"/>
        <v>0.33482142857142855</v>
      </c>
      <c r="Y378" s="27"/>
    </row>
    <row r="379" spans="1:25" x14ac:dyDescent="0.2">
      <c r="A379" s="2">
        <v>378</v>
      </c>
      <c r="B379" s="5" t="s">
        <v>3101</v>
      </c>
      <c r="C379" s="2">
        <v>48</v>
      </c>
      <c r="D379" s="45">
        <f t="shared" si="27"/>
        <v>1.4285714285714286</v>
      </c>
      <c r="E379" s="27"/>
      <c r="F379" s="2">
        <v>378</v>
      </c>
      <c r="G379" s="5" t="s">
        <v>2792</v>
      </c>
      <c r="H379" s="2">
        <v>74</v>
      </c>
      <c r="I379" s="45">
        <f t="shared" si="28"/>
        <v>1.7225325884543761</v>
      </c>
      <c r="J379" s="27"/>
      <c r="K379" s="2">
        <v>378</v>
      </c>
      <c r="L379" s="5" t="s">
        <v>1767</v>
      </c>
      <c r="M379" s="2">
        <v>83</v>
      </c>
      <c r="N379" s="45">
        <f t="shared" si="29"/>
        <v>1.6210937500000002</v>
      </c>
      <c r="O379" s="27"/>
      <c r="P379" s="2">
        <v>378</v>
      </c>
      <c r="Q379" s="5" t="s">
        <v>2417</v>
      </c>
      <c r="R379" s="2">
        <v>96</v>
      </c>
      <c r="S379" s="45">
        <f t="shared" si="30"/>
        <v>1.875</v>
      </c>
      <c r="T379" s="27"/>
      <c r="U379" s="2">
        <v>378</v>
      </c>
      <c r="V379" s="5" t="s">
        <v>1505</v>
      </c>
      <c r="W379" s="2">
        <v>15</v>
      </c>
      <c r="X379" s="45">
        <f t="shared" si="31"/>
        <v>0.33482142857142855</v>
      </c>
      <c r="Y379" s="27"/>
    </row>
    <row r="380" spans="1:25" x14ac:dyDescent="0.2">
      <c r="A380" s="2">
        <v>379</v>
      </c>
      <c r="B380" s="5" t="s">
        <v>3661</v>
      </c>
      <c r="C380" s="2">
        <v>47</v>
      </c>
      <c r="D380" s="45">
        <f t="shared" si="27"/>
        <v>1.3988095238095237</v>
      </c>
      <c r="E380" s="27"/>
      <c r="F380" s="2">
        <v>379</v>
      </c>
      <c r="G380" s="5" t="s">
        <v>2021</v>
      </c>
      <c r="H380" s="2">
        <v>73</v>
      </c>
      <c r="I380" s="45">
        <f t="shared" si="28"/>
        <v>1.6992551210428304</v>
      </c>
      <c r="J380" s="27"/>
      <c r="K380" s="2">
        <v>379</v>
      </c>
      <c r="L380" s="5" t="s">
        <v>2685</v>
      </c>
      <c r="M380" s="2">
        <v>83</v>
      </c>
      <c r="N380" s="45">
        <f t="shared" si="29"/>
        <v>1.6210937500000002</v>
      </c>
      <c r="O380" s="27"/>
      <c r="P380" s="2">
        <v>379</v>
      </c>
      <c r="Q380" s="5" t="s">
        <v>2138</v>
      </c>
      <c r="R380" s="2">
        <v>95</v>
      </c>
      <c r="S380" s="45">
        <f t="shared" si="30"/>
        <v>1.85546875</v>
      </c>
      <c r="T380" s="27"/>
      <c r="U380" s="2">
        <v>379</v>
      </c>
      <c r="V380" s="5" t="s">
        <v>1925</v>
      </c>
      <c r="W380" s="2">
        <v>14</v>
      </c>
      <c r="X380" s="45">
        <f t="shared" si="31"/>
        <v>0.3125</v>
      </c>
      <c r="Y380" s="27"/>
    </row>
    <row r="381" spans="1:25" x14ac:dyDescent="0.2">
      <c r="A381" s="2">
        <v>380</v>
      </c>
      <c r="B381" s="5" t="s">
        <v>39</v>
      </c>
      <c r="C381" s="2">
        <v>46</v>
      </c>
      <c r="D381" s="45">
        <f t="shared" si="27"/>
        <v>1.3690476190476191</v>
      </c>
      <c r="E381" s="27"/>
      <c r="F381" s="2">
        <v>380</v>
      </c>
      <c r="G381" s="5" t="s">
        <v>2913</v>
      </c>
      <c r="H381" s="2">
        <v>72</v>
      </c>
      <c r="I381" s="45">
        <f t="shared" si="28"/>
        <v>1.6759776536312849</v>
      </c>
      <c r="J381" s="27"/>
      <c r="K381" s="2">
        <v>380</v>
      </c>
      <c r="L381" s="5" t="s">
        <v>1786</v>
      </c>
      <c r="M381" s="2">
        <v>82</v>
      </c>
      <c r="N381" s="45">
        <f t="shared" si="29"/>
        <v>1.6015624999999998</v>
      </c>
      <c r="O381" s="27"/>
      <c r="P381" s="2">
        <v>380</v>
      </c>
      <c r="Q381" s="5" t="s">
        <v>64</v>
      </c>
      <c r="R381" s="2">
        <v>94</v>
      </c>
      <c r="S381" s="45">
        <f t="shared" si="30"/>
        <v>1.8359375</v>
      </c>
      <c r="T381" s="27"/>
      <c r="U381" s="2">
        <v>380</v>
      </c>
      <c r="V381" s="5" t="s">
        <v>449</v>
      </c>
      <c r="W381" s="2">
        <v>14</v>
      </c>
      <c r="X381" s="45">
        <f t="shared" si="31"/>
        <v>0.3125</v>
      </c>
      <c r="Y381" s="27"/>
    </row>
    <row r="382" spans="1:25" x14ac:dyDescent="0.2">
      <c r="A382" s="2">
        <v>381</v>
      </c>
      <c r="B382" s="5" t="s">
        <v>2945</v>
      </c>
      <c r="C382" s="2">
        <v>46</v>
      </c>
      <c r="D382" s="45">
        <f t="shared" si="27"/>
        <v>1.3690476190476191</v>
      </c>
      <c r="E382" s="27"/>
      <c r="F382" s="2">
        <v>381</v>
      </c>
      <c r="G382" s="5" t="s">
        <v>1474</v>
      </c>
      <c r="H382" s="2">
        <v>70</v>
      </c>
      <c r="I382" s="45">
        <f t="shared" si="28"/>
        <v>1.6294227188081938</v>
      </c>
      <c r="J382" s="27"/>
      <c r="K382" s="2">
        <v>381</v>
      </c>
      <c r="L382" s="5" t="s">
        <v>1780</v>
      </c>
      <c r="M382" s="2">
        <v>81</v>
      </c>
      <c r="N382" s="45">
        <f t="shared" si="29"/>
        <v>1.58203125</v>
      </c>
      <c r="O382" s="27"/>
      <c r="P382" s="2">
        <v>381</v>
      </c>
      <c r="Q382" s="5" t="s">
        <v>2636</v>
      </c>
      <c r="R382" s="2">
        <v>91</v>
      </c>
      <c r="S382" s="45">
        <f t="shared" si="30"/>
        <v>1.77734375</v>
      </c>
      <c r="T382" s="27"/>
      <c r="U382" s="2">
        <v>381</v>
      </c>
      <c r="V382" s="5" t="s">
        <v>2256</v>
      </c>
      <c r="W382" s="2">
        <v>13</v>
      </c>
      <c r="X382" s="45">
        <f t="shared" si="31"/>
        <v>0.29017857142857145</v>
      </c>
      <c r="Y382" s="27"/>
    </row>
    <row r="383" spans="1:25" x14ac:dyDescent="0.2">
      <c r="A383" s="2">
        <v>382</v>
      </c>
      <c r="B383" s="5" t="s">
        <v>3744</v>
      </c>
      <c r="C383" s="2">
        <v>46</v>
      </c>
      <c r="D383" s="45">
        <f t="shared" si="27"/>
        <v>1.3690476190476191</v>
      </c>
      <c r="E383" s="27"/>
      <c r="F383" s="2">
        <v>382</v>
      </c>
      <c r="G383" s="5" t="s">
        <v>2909</v>
      </c>
      <c r="H383" s="2">
        <v>69</v>
      </c>
      <c r="I383" s="45">
        <f t="shared" si="28"/>
        <v>1.6061452513966481</v>
      </c>
      <c r="J383" s="27"/>
      <c r="K383" s="2">
        <v>382</v>
      </c>
      <c r="L383" s="5" t="s">
        <v>1939</v>
      </c>
      <c r="M383" s="2">
        <v>80</v>
      </c>
      <c r="N383" s="45">
        <f t="shared" si="29"/>
        <v>1.5625</v>
      </c>
      <c r="O383" s="27"/>
      <c r="P383" s="2">
        <v>382</v>
      </c>
      <c r="Q383" s="5" t="s">
        <v>172</v>
      </c>
      <c r="R383" s="2">
        <v>91</v>
      </c>
      <c r="S383" s="45">
        <f t="shared" si="30"/>
        <v>1.77734375</v>
      </c>
      <c r="T383" s="27"/>
      <c r="U383" s="2">
        <v>382</v>
      </c>
      <c r="V383" s="5" t="s">
        <v>4008</v>
      </c>
      <c r="W383" s="2">
        <v>12</v>
      </c>
      <c r="X383" s="45">
        <f t="shared" si="31"/>
        <v>0.26785714285714285</v>
      </c>
      <c r="Y383" s="27"/>
    </row>
    <row r="384" spans="1:25" x14ac:dyDescent="0.2">
      <c r="A384" s="2">
        <v>383</v>
      </c>
      <c r="B384" s="5" t="s">
        <v>3712</v>
      </c>
      <c r="C384" s="2">
        <v>46</v>
      </c>
      <c r="D384" s="45">
        <f t="shared" si="27"/>
        <v>1.3690476190476191</v>
      </c>
      <c r="E384" s="27"/>
      <c r="F384" s="2">
        <v>383</v>
      </c>
      <c r="G384" s="5" t="s">
        <v>2594</v>
      </c>
      <c r="H384" s="2">
        <v>69</v>
      </c>
      <c r="I384" s="45">
        <f t="shared" si="28"/>
        <v>1.6061452513966481</v>
      </c>
      <c r="J384" s="27"/>
      <c r="K384" s="2">
        <v>383</v>
      </c>
      <c r="L384" s="5" t="s">
        <v>872</v>
      </c>
      <c r="M384" s="2">
        <v>79</v>
      </c>
      <c r="N384" s="45">
        <f t="shared" si="29"/>
        <v>1.54296875</v>
      </c>
      <c r="O384" s="27"/>
      <c r="P384" s="2">
        <v>383</v>
      </c>
      <c r="Q384" s="5" t="s">
        <v>89</v>
      </c>
      <c r="R384" s="2">
        <v>87</v>
      </c>
      <c r="S384" s="45">
        <f t="shared" si="30"/>
        <v>1.6992187499999998</v>
      </c>
      <c r="T384" s="27"/>
      <c r="U384" s="2">
        <v>383</v>
      </c>
      <c r="V384" s="5" t="s">
        <v>836</v>
      </c>
      <c r="W384" s="2">
        <v>11</v>
      </c>
      <c r="X384" s="45">
        <f t="shared" si="31"/>
        <v>0.24553571428571427</v>
      </c>
      <c r="Y384" s="27"/>
    </row>
    <row r="385" spans="1:25" x14ac:dyDescent="0.2">
      <c r="A385" s="2">
        <v>384</v>
      </c>
      <c r="B385" s="5" t="s">
        <v>3619</v>
      </c>
      <c r="C385" s="2">
        <v>46</v>
      </c>
      <c r="D385" s="45">
        <f t="shared" si="27"/>
        <v>1.3690476190476191</v>
      </c>
      <c r="E385" s="27"/>
      <c r="F385" s="2">
        <v>384</v>
      </c>
      <c r="G385" s="5" t="s">
        <v>2874</v>
      </c>
      <c r="H385" s="2">
        <v>68</v>
      </c>
      <c r="I385" s="45">
        <f t="shared" si="28"/>
        <v>1.5828677839851024</v>
      </c>
      <c r="J385" s="27"/>
      <c r="K385" s="2">
        <v>384</v>
      </c>
      <c r="L385" s="5" t="s">
        <v>1385</v>
      </c>
      <c r="M385" s="2">
        <v>79</v>
      </c>
      <c r="N385" s="45">
        <f t="shared" si="29"/>
        <v>1.54296875</v>
      </c>
      <c r="O385" s="27"/>
      <c r="P385" s="2">
        <v>384</v>
      </c>
      <c r="Q385" s="5" t="s">
        <v>641</v>
      </c>
      <c r="R385" s="2">
        <v>87</v>
      </c>
      <c r="S385" s="45">
        <f t="shared" si="30"/>
        <v>1.6992187499999998</v>
      </c>
      <c r="T385" s="27"/>
      <c r="U385" s="2">
        <v>384</v>
      </c>
      <c r="V385" s="5" t="s">
        <v>4038</v>
      </c>
      <c r="W385" s="2">
        <v>11</v>
      </c>
      <c r="X385" s="45">
        <f t="shared" si="31"/>
        <v>0.24553571428571427</v>
      </c>
      <c r="Y385" s="27"/>
    </row>
    <row r="386" spans="1:25" x14ac:dyDescent="0.2">
      <c r="A386" s="2">
        <v>385</v>
      </c>
      <c r="B386" s="5" t="s">
        <v>3381</v>
      </c>
      <c r="C386" s="2">
        <v>45</v>
      </c>
      <c r="D386" s="45">
        <f t="shared" si="27"/>
        <v>1.3392857142857142</v>
      </c>
      <c r="E386" s="27"/>
      <c r="F386" s="2">
        <v>385</v>
      </c>
      <c r="G386" s="5" t="s">
        <v>2565</v>
      </c>
      <c r="H386" s="2">
        <v>68</v>
      </c>
      <c r="I386" s="45">
        <f t="shared" si="28"/>
        <v>1.5828677839851024</v>
      </c>
      <c r="J386" s="27"/>
      <c r="K386" s="2">
        <v>385</v>
      </c>
      <c r="L386" s="5" t="s">
        <v>528</v>
      </c>
      <c r="M386" s="2">
        <v>78</v>
      </c>
      <c r="N386" s="45">
        <f t="shared" si="29"/>
        <v>1.5234375</v>
      </c>
      <c r="O386" s="27"/>
      <c r="P386" s="2">
        <v>385</v>
      </c>
      <c r="Q386" s="5" t="s">
        <v>1511</v>
      </c>
      <c r="R386" s="2">
        <v>86</v>
      </c>
      <c r="S386" s="45">
        <f t="shared" si="30"/>
        <v>1.6796875</v>
      </c>
      <c r="T386" s="27"/>
      <c r="U386" s="2">
        <v>385</v>
      </c>
      <c r="V386" s="5" t="s">
        <v>3322</v>
      </c>
      <c r="W386" s="2">
        <v>11</v>
      </c>
      <c r="X386" s="45">
        <f t="shared" si="31"/>
        <v>0.24553571428571427</v>
      </c>
      <c r="Y386" s="27"/>
    </row>
    <row r="387" spans="1:25" x14ac:dyDescent="0.2">
      <c r="A387" s="2">
        <v>386</v>
      </c>
      <c r="B387" s="5" t="s">
        <v>3025</v>
      </c>
      <c r="C387" s="2">
        <v>44</v>
      </c>
      <c r="D387" s="45">
        <f t="shared" si="27"/>
        <v>1.3095238095238095</v>
      </c>
      <c r="E387" s="27"/>
      <c r="F387" s="2">
        <v>386</v>
      </c>
      <c r="G387" s="5" t="s">
        <v>2813</v>
      </c>
      <c r="H387" s="2">
        <v>68</v>
      </c>
      <c r="I387" s="45">
        <f t="shared" si="28"/>
        <v>1.5828677839851024</v>
      </c>
      <c r="J387" s="27"/>
      <c r="K387" s="2">
        <v>386</v>
      </c>
      <c r="L387" s="5" t="s">
        <v>871</v>
      </c>
      <c r="M387" s="2">
        <v>78</v>
      </c>
      <c r="N387" s="45">
        <f t="shared" si="29"/>
        <v>1.5234375</v>
      </c>
      <c r="O387" s="27"/>
      <c r="P387" s="2">
        <v>386</v>
      </c>
      <c r="Q387" s="5" t="s">
        <v>2262</v>
      </c>
      <c r="R387" s="2">
        <v>86</v>
      </c>
      <c r="S387" s="45">
        <f t="shared" si="30"/>
        <v>1.6796875</v>
      </c>
      <c r="T387" s="27"/>
      <c r="U387" s="2">
        <v>386</v>
      </c>
      <c r="V387" s="5" t="s">
        <v>91</v>
      </c>
      <c r="W387" s="2">
        <v>11</v>
      </c>
      <c r="X387" s="45">
        <f t="shared" si="31"/>
        <v>0.24553571428571427</v>
      </c>
      <c r="Y387" s="27"/>
    </row>
    <row r="388" spans="1:25" x14ac:dyDescent="0.2">
      <c r="A388" s="2">
        <v>387</v>
      </c>
      <c r="B388" s="5" t="s">
        <v>3551</v>
      </c>
      <c r="C388" s="2">
        <v>44</v>
      </c>
      <c r="D388" s="45">
        <f t="shared" si="27"/>
        <v>1.3095238095238095</v>
      </c>
      <c r="E388" s="27"/>
      <c r="F388" s="2">
        <v>387</v>
      </c>
      <c r="G388" s="5" t="s">
        <v>543</v>
      </c>
      <c r="H388" s="2">
        <v>67</v>
      </c>
      <c r="I388" s="45">
        <f t="shared" si="28"/>
        <v>1.5595903165735567</v>
      </c>
      <c r="J388" s="27"/>
      <c r="K388" s="2">
        <v>387</v>
      </c>
      <c r="L388" s="5" t="s">
        <v>563</v>
      </c>
      <c r="M388" s="2">
        <v>78</v>
      </c>
      <c r="N388" s="45">
        <f t="shared" si="29"/>
        <v>1.5234375</v>
      </c>
      <c r="O388" s="27"/>
      <c r="P388" s="2">
        <v>387</v>
      </c>
      <c r="Q388" s="5" t="s">
        <v>2426</v>
      </c>
      <c r="R388" s="2">
        <v>85</v>
      </c>
      <c r="S388" s="45">
        <f t="shared" si="30"/>
        <v>1.66015625</v>
      </c>
      <c r="T388" s="27"/>
      <c r="U388" s="2">
        <v>387</v>
      </c>
      <c r="V388" s="5" t="s">
        <v>3865</v>
      </c>
      <c r="W388" s="2">
        <v>10</v>
      </c>
      <c r="X388" s="45">
        <f t="shared" si="31"/>
        <v>0.2232142857142857</v>
      </c>
      <c r="Y388" s="27"/>
    </row>
    <row r="389" spans="1:25" x14ac:dyDescent="0.2">
      <c r="A389" s="2">
        <v>388</v>
      </c>
      <c r="B389" s="5" t="s">
        <v>2957</v>
      </c>
      <c r="C389" s="2">
        <v>44</v>
      </c>
      <c r="D389" s="45">
        <f t="shared" ref="D389:D452" si="32">C389/33.6</f>
        <v>1.3095238095238095</v>
      </c>
      <c r="E389" s="27"/>
      <c r="F389" s="2">
        <v>388</v>
      </c>
      <c r="G389" s="5" t="s">
        <v>751</v>
      </c>
      <c r="H389" s="2">
        <v>67</v>
      </c>
      <c r="I389" s="45">
        <f t="shared" ref="I389:I452" si="33">(H389/4296)*100</f>
        <v>1.5595903165735567</v>
      </c>
      <c r="J389" s="27"/>
      <c r="K389" s="2">
        <v>388</v>
      </c>
      <c r="L389" s="5" t="s">
        <v>1609</v>
      </c>
      <c r="M389" s="2">
        <v>77</v>
      </c>
      <c r="N389" s="45">
        <f t="shared" ref="N389:N452" si="34">(M389/5120)*100</f>
        <v>1.50390625</v>
      </c>
      <c r="O389" s="27"/>
      <c r="P389" s="2">
        <v>388</v>
      </c>
      <c r="Q389" s="5" t="s">
        <v>637</v>
      </c>
      <c r="R389" s="2">
        <v>84</v>
      </c>
      <c r="S389" s="45">
        <f t="shared" ref="S389:S452" si="35">(R389/5120)*100</f>
        <v>1.640625</v>
      </c>
      <c r="T389" s="27"/>
      <c r="U389" s="2">
        <v>388</v>
      </c>
      <c r="V389" s="5" t="s">
        <v>3868</v>
      </c>
      <c r="W389" s="2">
        <v>9</v>
      </c>
      <c r="X389" s="45">
        <f t="shared" si="31"/>
        <v>0.20089285714285712</v>
      </c>
      <c r="Y389" s="27"/>
    </row>
    <row r="390" spans="1:25" x14ac:dyDescent="0.2">
      <c r="A390" s="2">
        <v>389</v>
      </c>
      <c r="B390" s="5" t="s">
        <v>3739</v>
      </c>
      <c r="C390" s="2">
        <v>43</v>
      </c>
      <c r="D390" s="45">
        <f t="shared" si="32"/>
        <v>1.2797619047619047</v>
      </c>
      <c r="E390" s="27"/>
      <c r="F390" s="2">
        <v>389</v>
      </c>
      <c r="G390" s="5" t="s">
        <v>2815</v>
      </c>
      <c r="H390" s="2">
        <v>66</v>
      </c>
      <c r="I390" s="45">
        <f t="shared" si="33"/>
        <v>1.5363128491620111</v>
      </c>
      <c r="J390" s="27"/>
      <c r="K390" s="2">
        <v>389</v>
      </c>
      <c r="L390" s="5" t="s">
        <v>819</v>
      </c>
      <c r="M390" s="2">
        <v>77</v>
      </c>
      <c r="N390" s="45">
        <f t="shared" si="34"/>
        <v>1.50390625</v>
      </c>
      <c r="O390" s="27"/>
      <c r="P390" s="2">
        <v>389</v>
      </c>
      <c r="Q390" s="5" t="s">
        <v>1532</v>
      </c>
      <c r="R390" s="2">
        <v>83</v>
      </c>
      <c r="S390" s="45">
        <f t="shared" si="35"/>
        <v>1.6210937500000002</v>
      </c>
      <c r="T390" s="27"/>
      <c r="U390" s="2">
        <v>389</v>
      </c>
      <c r="V390" s="5" t="s">
        <v>4107</v>
      </c>
      <c r="W390" s="2">
        <v>8</v>
      </c>
      <c r="X390" s="45">
        <f t="shared" si="31"/>
        <v>0.17857142857142858</v>
      </c>
      <c r="Y390" s="27"/>
    </row>
    <row r="391" spans="1:25" x14ac:dyDescent="0.2">
      <c r="A391" s="2">
        <v>390</v>
      </c>
      <c r="B391" s="5" t="s">
        <v>3355</v>
      </c>
      <c r="C391" s="2">
        <v>43</v>
      </c>
      <c r="D391" s="45">
        <f t="shared" si="32"/>
        <v>1.2797619047619047</v>
      </c>
      <c r="E391" s="27"/>
      <c r="F391" s="2">
        <v>390</v>
      </c>
      <c r="G391" s="5" t="s">
        <v>2840</v>
      </c>
      <c r="H391" s="2">
        <v>66</v>
      </c>
      <c r="I391" s="45">
        <f t="shared" si="33"/>
        <v>1.5363128491620111</v>
      </c>
      <c r="J391" s="27"/>
      <c r="K391" s="2">
        <v>390</v>
      </c>
      <c r="L391" s="5" t="s">
        <v>186</v>
      </c>
      <c r="M391" s="2">
        <v>76</v>
      </c>
      <c r="N391" s="45">
        <f t="shared" si="34"/>
        <v>1.484375</v>
      </c>
      <c r="O391" s="27"/>
      <c r="P391" s="2">
        <v>390</v>
      </c>
      <c r="Q391" s="5" t="s">
        <v>220</v>
      </c>
      <c r="R391" s="2">
        <v>80</v>
      </c>
      <c r="S391" s="45">
        <f t="shared" si="35"/>
        <v>1.5625</v>
      </c>
      <c r="T391" s="27"/>
      <c r="U391" s="2">
        <v>390</v>
      </c>
      <c r="V391" s="5" t="s">
        <v>898</v>
      </c>
      <c r="W391" s="2">
        <v>7</v>
      </c>
      <c r="X391" s="45">
        <f t="shared" ref="X391:X406" si="36">(W391/(35*128))*100</f>
        <v>0.15625</v>
      </c>
      <c r="Y391" s="27"/>
    </row>
    <row r="392" spans="1:25" x14ac:dyDescent="0.2">
      <c r="A392" s="2">
        <v>391</v>
      </c>
      <c r="B392" s="5" t="s">
        <v>3745</v>
      </c>
      <c r="C392" s="2">
        <v>43</v>
      </c>
      <c r="D392" s="45">
        <f t="shared" si="32"/>
        <v>1.2797619047619047</v>
      </c>
      <c r="E392" s="27"/>
      <c r="F392" s="2">
        <v>391</v>
      </c>
      <c r="G392" s="5" t="s">
        <v>2566</v>
      </c>
      <c r="H392" s="2">
        <v>66</v>
      </c>
      <c r="I392" s="45">
        <f t="shared" si="33"/>
        <v>1.5363128491620111</v>
      </c>
      <c r="J392" s="27"/>
      <c r="K392" s="2">
        <v>391</v>
      </c>
      <c r="L392" s="5" t="s">
        <v>2429</v>
      </c>
      <c r="M392" s="2">
        <v>73</v>
      </c>
      <c r="N392" s="45">
        <f t="shared" si="34"/>
        <v>1.42578125</v>
      </c>
      <c r="O392" s="27"/>
      <c r="P392" s="2">
        <v>391</v>
      </c>
      <c r="Q392" s="5" t="s">
        <v>2336</v>
      </c>
      <c r="R392" s="2">
        <v>77</v>
      </c>
      <c r="S392" s="45">
        <f t="shared" si="35"/>
        <v>1.50390625</v>
      </c>
      <c r="T392" s="27"/>
      <c r="U392" s="2">
        <v>391</v>
      </c>
      <c r="V392" s="5" t="s">
        <v>4039</v>
      </c>
      <c r="W392" s="2">
        <v>7</v>
      </c>
      <c r="X392" s="45">
        <f t="shared" si="36"/>
        <v>0.15625</v>
      </c>
      <c r="Y392" s="27"/>
    </row>
    <row r="393" spans="1:25" x14ac:dyDescent="0.2">
      <c r="A393" s="2">
        <v>392</v>
      </c>
      <c r="B393" s="5" t="s">
        <v>3155</v>
      </c>
      <c r="C393" s="2">
        <v>43</v>
      </c>
      <c r="D393" s="45">
        <f t="shared" si="32"/>
        <v>1.2797619047619047</v>
      </c>
      <c r="E393" s="27"/>
      <c r="F393" s="2">
        <v>392</v>
      </c>
      <c r="G393" s="5" t="s">
        <v>2833</v>
      </c>
      <c r="H393" s="2">
        <v>65</v>
      </c>
      <c r="I393" s="45">
        <f t="shared" si="33"/>
        <v>1.5130353817504656</v>
      </c>
      <c r="J393" s="27"/>
      <c r="K393" s="2">
        <v>392</v>
      </c>
      <c r="L393" s="5" t="s">
        <v>1842</v>
      </c>
      <c r="M393" s="2">
        <v>71</v>
      </c>
      <c r="N393" s="45">
        <f t="shared" si="34"/>
        <v>1.38671875</v>
      </c>
      <c r="O393" s="27"/>
      <c r="P393" s="2">
        <v>392</v>
      </c>
      <c r="Q393" s="5" t="s">
        <v>2232</v>
      </c>
      <c r="R393" s="2">
        <v>76</v>
      </c>
      <c r="S393" s="45">
        <f t="shared" si="35"/>
        <v>1.484375</v>
      </c>
      <c r="T393" s="27"/>
      <c r="U393" s="2">
        <v>392</v>
      </c>
      <c r="V393" s="5" t="s">
        <v>2058</v>
      </c>
      <c r="W393" s="2">
        <v>7</v>
      </c>
      <c r="X393" s="45">
        <f t="shared" si="36"/>
        <v>0.15625</v>
      </c>
      <c r="Y393" s="27"/>
    </row>
    <row r="394" spans="1:25" x14ac:dyDescent="0.2">
      <c r="A394" s="2">
        <v>393</v>
      </c>
      <c r="B394" s="5" t="s">
        <v>3725</v>
      </c>
      <c r="C394" s="2">
        <v>42</v>
      </c>
      <c r="D394" s="45">
        <f t="shared" si="32"/>
        <v>1.25</v>
      </c>
      <c r="E394" s="27"/>
      <c r="F394" s="2">
        <v>393</v>
      </c>
      <c r="G394" s="5" t="s">
        <v>2848</v>
      </c>
      <c r="H394" s="2">
        <v>65</v>
      </c>
      <c r="I394" s="45">
        <f t="shared" si="33"/>
        <v>1.5130353817504656</v>
      </c>
      <c r="J394" s="27"/>
      <c r="K394" s="2">
        <v>393</v>
      </c>
      <c r="L394" s="5" t="s">
        <v>2438</v>
      </c>
      <c r="M394" s="2">
        <v>69</v>
      </c>
      <c r="N394" s="45">
        <f t="shared" si="34"/>
        <v>1.34765625</v>
      </c>
      <c r="O394" s="27"/>
      <c r="P394" s="2">
        <v>393</v>
      </c>
      <c r="Q394" s="5" t="s">
        <v>2192</v>
      </c>
      <c r="R394" s="2">
        <v>75</v>
      </c>
      <c r="S394" s="45">
        <f t="shared" si="35"/>
        <v>1.46484375</v>
      </c>
      <c r="T394" s="27"/>
      <c r="U394" s="2">
        <v>393</v>
      </c>
      <c r="V394" s="5" t="s">
        <v>1986</v>
      </c>
      <c r="W394" s="2">
        <v>6</v>
      </c>
      <c r="X394" s="45">
        <f t="shared" si="36"/>
        <v>0.13392857142857142</v>
      </c>
      <c r="Y394" s="27"/>
    </row>
    <row r="395" spans="1:25" x14ac:dyDescent="0.2">
      <c r="A395" s="2">
        <v>394</v>
      </c>
      <c r="B395" s="5" t="s">
        <v>3750</v>
      </c>
      <c r="C395" s="2">
        <v>42</v>
      </c>
      <c r="D395" s="45">
        <f t="shared" si="32"/>
        <v>1.25</v>
      </c>
      <c r="E395" s="27"/>
      <c r="F395" s="2">
        <v>394</v>
      </c>
      <c r="G395" s="5" t="s">
        <v>605</v>
      </c>
      <c r="H395" s="2">
        <v>65</v>
      </c>
      <c r="I395" s="45">
        <f t="shared" si="33"/>
        <v>1.5130353817504656</v>
      </c>
      <c r="J395" s="27"/>
      <c r="K395" s="2">
        <v>394</v>
      </c>
      <c r="L395" s="5" t="s">
        <v>1237</v>
      </c>
      <c r="M395" s="2">
        <v>67</v>
      </c>
      <c r="N395" s="45">
        <f t="shared" si="34"/>
        <v>1.30859375</v>
      </c>
      <c r="O395" s="27"/>
      <c r="P395" s="2">
        <v>394</v>
      </c>
      <c r="Q395" s="5" t="s">
        <v>2139</v>
      </c>
      <c r="R395" s="2">
        <v>75</v>
      </c>
      <c r="S395" s="45">
        <f t="shared" si="35"/>
        <v>1.46484375</v>
      </c>
      <c r="T395" s="27"/>
      <c r="U395" s="2">
        <v>394</v>
      </c>
      <c r="V395" s="5" t="s">
        <v>3834</v>
      </c>
      <c r="W395" s="2">
        <v>6</v>
      </c>
      <c r="X395" s="45">
        <f t="shared" si="36"/>
        <v>0.13392857142857142</v>
      </c>
      <c r="Y395" s="27"/>
    </row>
    <row r="396" spans="1:25" x14ac:dyDescent="0.2">
      <c r="A396" s="2">
        <v>395</v>
      </c>
      <c r="B396" s="5" t="s">
        <v>3545</v>
      </c>
      <c r="C396" s="2">
        <v>42</v>
      </c>
      <c r="D396" s="45">
        <f t="shared" si="32"/>
        <v>1.25</v>
      </c>
      <c r="E396" s="27"/>
      <c r="F396" s="2">
        <v>395</v>
      </c>
      <c r="G396" s="5" t="s">
        <v>2915</v>
      </c>
      <c r="H396" s="2">
        <v>64</v>
      </c>
      <c r="I396" s="45">
        <f t="shared" si="33"/>
        <v>1.4897579143389199</v>
      </c>
      <c r="J396" s="27"/>
      <c r="K396" s="2">
        <v>395</v>
      </c>
      <c r="L396" s="5" t="s">
        <v>2240</v>
      </c>
      <c r="M396" s="2">
        <v>67</v>
      </c>
      <c r="N396" s="45">
        <f t="shared" si="34"/>
        <v>1.30859375</v>
      </c>
      <c r="O396" s="27"/>
      <c r="P396" s="2">
        <v>395</v>
      </c>
      <c r="Q396" s="5" t="s">
        <v>1595</v>
      </c>
      <c r="R396" s="2">
        <v>74</v>
      </c>
      <c r="S396" s="45">
        <f t="shared" si="35"/>
        <v>1.4453125</v>
      </c>
      <c r="T396" s="27"/>
      <c r="U396" s="2">
        <v>395</v>
      </c>
      <c r="V396" s="5" t="s">
        <v>2266</v>
      </c>
      <c r="W396" s="2">
        <v>5</v>
      </c>
      <c r="X396" s="45">
        <f t="shared" si="36"/>
        <v>0.11160714285714285</v>
      </c>
      <c r="Y396" s="27"/>
    </row>
    <row r="397" spans="1:25" x14ac:dyDescent="0.2">
      <c r="A397" s="2">
        <v>396</v>
      </c>
      <c r="B397" s="5" t="s">
        <v>3741</v>
      </c>
      <c r="C397" s="2">
        <v>41</v>
      </c>
      <c r="D397" s="45">
        <f t="shared" si="32"/>
        <v>1.2202380952380951</v>
      </c>
      <c r="E397" s="27"/>
      <c r="F397" s="2">
        <v>396</v>
      </c>
      <c r="G397" s="5" t="s">
        <v>692</v>
      </c>
      <c r="H397" s="2">
        <v>64</v>
      </c>
      <c r="I397" s="45">
        <f t="shared" si="33"/>
        <v>1.4897579143389199</v>
      </c>
      <c r="J397" s="27"/>
      <c r="K397" s="2">
        <v>396</v>
      </c>
      <c r="L397" s="5" t="s">
        <v>745</v>
      </c>
      <c r="M397" s="2">
        <v>67</v>
      </c>
      <c r="N397" s="45">
        <f t="shared" si="34"/>
        <v>1.30859375</v>
      </c>
      <c r="O397" s="27"/>
      <c r="P397" s="2">
        <v>396</v>
      </c>
      <c r="Q397" s="5" t="s">
        <v>1516</v>
      </c>
      <c r="R397" s="2">
        <v>74</v>
      </c>
      <c r="S397" s="45">
        <f t="shared" si="35"/>
        <v>1.4453125</v>
      </c>
      <c r="T397" s="27"/>
      <c r="U397" s="2">
        <v>396</v>
      </c>
      <c r="V397" s="5" t="s">
        <v>3854</v>
      </c>
      <c r="W397" s="2">
        <v>5</v>
      </c>
      <c r="X397" s="45">
        <f t="shared" si="36"/>
        <v>0.11160714285714285</v>
      </c>
      <c r="Y397" s="27"/>
    </row>
    <row r="398" spans="1:25" x14ac:dyDescent="0.2">
      <c r="A398" s="2">
        <v>397</v>
      </c>
      <c r="B398" s="5" t="s">
        <v>3760</v>
      </c>
      <c r="C398" s="2">
        <v>41</v>
      </c>
      <c r="D398" s="45">
        <f t="shared" si="32"/>
        <v>1.2202380952380951</v>
      </c>
      <c r="E398" s="27"/>
      <c r="F398" s="2">
        <v>397</v>
      </c>
      <c r="G398" s="5" t="s">
        <v>2390</v>
      </c>
      <c r="H398" s="2">
        <v>63</v>
      </c>
      <c r="I398" s="45">
        <f t="shared" si="33"/>
        <v>1.4664804469273742</v>
      </c>
      <c r="J398" s="27"/>
      <c r="K398" s="2">
        <v>397</v>
      </c>
      <c r="L398" s="5" t="s">
        <v>65</v>
      </c>
      <c r="M398" s="2">
        <v>66</v>
      </c>
      <c r="N398" s="45">
        <f t="shared" si="34"/>
        <v>1.2890625</v>
      </c>
      <c r="O398" s="27"/>
      <c r="P398" s="2">
        <v>397</v>
      </c>
      <c r="Q398" s="5" t="s">
        <v>1531</v>
      </c>
      <c r="R398" s="2">
        <v>74</v>
      </c>
      <c r="S398" s="45">
        <f t="shared" si="35"/>
        <v>1.4453125</v>
      </c>
      <c r="T398" s="27"/>
      <c r="U398" s="2">
        <v>397</v>
      </c>
      <c r="V398" s="5" t="s">
        <v>3928</v>
      </c>
      <c r="W398" s="2">
        <v>5</v>
      </c>
      <c r="X398" s="45">
        <f t="shared" si="36"/>
        <v>0.11160714285714285</v>
      </c>
      <c r="Y398" s="27"/>
    </row>
    <row r="399" spans="1:25" x14ac:dyDescent="0.2">
      <c r="A399" s="2">
        <v>398</v>
      </c>
      <c r="B399" s="5" t="s">
        <v>3425</v>
      </c>
      <c r="C399" s="2">
        <v>41</v>
      </c>
      <c r="D399" s="45">
        <f t="shared" si="32"/>
        <v>1.2202380952380951</v>
      </c>
      <c r="E399" s="27"/>
      <c r="F399" s="2">
        <v>398</v>
      </c>
      <c r="G399" s="5" t="s">
        <v>881</v>
      </c>
      <c r="H399" s="2">
        <v>60</v>
      </c>
      <c r="I399" s="45">
        <f t="shared" si="33"/>
        <v>1.3966480446927374</v>
      </c>
      <c r="J399" s="27"/>
      <c r="K399" s="2">
        <v>398</v>
      </c>
      <c r="L399" s="5" t="s">
        <v>1943</v>
      </c>
      <c r="M399" s="2">
        <v>65</v>
      </c>
      <c r="N399" s="45">
        <f t="shared" si="34"/>
        <v>1.26953125</v>
      </c>
      <c r="O399" s="27"/>
      <c r="P399" s="2">
        <v>398</v>
      </c>
      <c r="Q399" s="5" t="s">
        <v>531</v>
      </c>
      <c r="R399" s="2">
        <v>72</v>
      </c>
      <c r="S399" s="45">
        <f t="shared" si="35"/>
        <v>1.40625</v>
      </c>
      <c r="T399" s="27"/>
      <c r="U399" s="2">
        <v>398</v>
      </c>
      <c r="V399" s="5" t="s">
        <v>2184</v>
      </c>
      <c r="W399" s="2">
        <v>5</v>
      </c>
      <c r="X399" s="45">
        <f t="shared" si="36"/>
        <v>0.11160714285714285</v>
      </c>
      <c r="Y399" s="27"/>
    </row>
    <row r="400" spans="1:25" x14ac:dyDescent="0.2">
      <c r="A400" s="2">
        <v>399</v>
      </c>
      <c r="B400" s="5" t="s">
        <v>3547</v>
      </c>
      <c r="C400" s="2">
        <v>41</v>
      </c>
      <c r="D400" s="45">
        <f t="shared" si="32"/>
        <v>1.2202380952380951</v>
      </c>
      <c r="E400" s="27"/>
      <c r="F400" s="2">
        <v>399</v>
      </c>
      <c r="G400" s="5" t="s">
        <v>2714</v>
      </c>
      <c r="H400" s="2">
        <v>60</v>
      </c>
      <c r="I400" s="45">
        <f t="shared" si="33"/>
        <v>1.3966480446927374</v>
      </c>
      <c r="J400" s="27"/>
      <c r="K400" s="2">
        <v>399</v>
      </c>
      <c r="L400" s="5" t="s">
        <v>300</v>
      </c>
      <c r="M400" s="2">
        <v>64</v>
      </c>
      <c r="N400" s="45">
        <f t="shared" si="34"/>
        <v>1.25</v>
      </c>
      <c r="O400" s="27"/>
      <c r="P400" s="2">
        <v>399</v>
      </c>
      <c r="Q400" s="5" t="s">
        <v>643</v>
      </c>
      <c r="R400" s="2">
        <v>71</v>
      </c>
      <c r="S400" s="45">
        <f t="shared" si="35"/>
        <v>1.38671875</v>
      </c>
      <c r="T400" s="27"/>
      <c r="U400" s="2">
        <v>399</v>
      </c>
      <c r="V400" s="5" t="s">
        <v>3828</v>
      </c>
      <c r="W400" s="2">
        <v>3</v>
      </c>
      <c r="X400" s="45">
        <f t="shared" si="36"/>
        <v>6.6964285714285712E-2</v>
      </c>
      <c r="Y400" s="27"/>
    </row>
    <row r="401" spans="1:25" x14ac:dyDescent="0.2">
      <c r="A401" s="2">
        <v>400</v>
      </c>
      <c r="B401" s="5" t="s">
        <v>3666</v>
      </c>
      <c r="C401" s="2">
        <v>41</v>
      </c>
      <c r="D401" s="45">
        <f t="shared" si="32"/>
        <v>1.2202380952380951</v>
      </c>
      <c r="E401" s="27"/>
      <c r="F401" s="2">
        <v>400</v>
      </c>
      <c r="G401" s="5" t="s">
        <v>37</v>
      </c>
      <c r="H401" s="2">
        <v>59</v>
      </c>
      <c r="I401" s="45">
        <f t="shared" si="33"/>
        <v>1.3733705772811917</v>
      </c>
      <c r="J401" s="27"/>
      <c r="K401" s="2">
        <v>400</v>
      </c>
      <c r="L401" s="5" t="s">
        <v>1783</v>
      </c>
      <c r="M401" s="2">
        <v>64</v>
      </c>
      <c r="N401" s="45">
        <f t="shared" si="34"/>
        <v>1.25</v>
      </c>
      <c r="O401" s="27"/>
      <c r="P401" s="2">
        <v>400</v>
      </c>
      <c r="Q401" s="5" t="s">
        <v>280</v>
      </c>
      <c r="R401" s="2">
        <v>69</v>
      </c>
      <c r="S401" s="45">
        <f t="shared" si="35"/>
        <v>1.34765625</v>
      </c>
      <c r="T401" s="27"/>
      <c r="U401" s="2">
        <v>400</v>
      </c>
      <c r="V401" s="5" t="s">
        <v>3851</v>
      </c>
      <c r="W401" s="2">
        <v>3</v>
      </c>
      <c r="X401" s="45">
        <f t="shared" si="36"/>
        <v>6.6964285714285712E-2</v>
      </c>
      <c r="Y401" s="27"/>
    </row>
    <row r="402" spans="1:25" x14ac:dyDescent="0.2">
      <c r="A402" s="2">
        <v>401</v>
      </c>
      <c r="B402" s="5" t="s">
        <v>1647</v>
      </c>
      <c r="C402" s="2">
        <v>40</v>
      </c>
      <c r="D402" s="45">
        <f t="shared" si="32"/>
        <v>1.1904761904761905</v>
      </c>
      <c r="E402" s="27"/>
      <c r="F402" s="2">
        <v>401</v>
      </c>
      <c r="G402" s="5" t="s">
        <v>1316</v>
      </c>
      <c r="H402" s="2">
        <v>59</v>
      </c>
      <c r="I402" s="45">
        <f t="shared" si="33"/>
        <v>1.3733705772811917</v>
      </c>
      <c r="J402" s="27"/>
      <c r="K402" s="2">
        <v>401</v>
      </c>
      <c r="L402" s="5" t="s">
        <v>1941</v>
      </c>
      <c r="M402" s="2">
        <v>63</v>
      </c>
      <c r="N402" s="45">
        <f t="shared" si="34"/>
        <v>1.23046875</v>
      </c>
      <c r="O402" s="27"/>
      <c r="P402" s="2">
        <v>401</v>
      </c>
      <c r="Q402" s="5" t="s">
        <v>2477</v>
      </c>
      <c r="R402" s="2">
        <v>68</v>
      </c>
      <c r="S402" s="45">
        <f t="shared" si="35"/>
        <v>1.328125</v>
      </c>
      <c r="T402" s="27"/>
      <c r="U402" s="2">
        <v>401</v>
      </c>
      <c r="V402" s="5" t="s">
        <v>4040</v>
      </c>
      <c r="W402" s="2">
        <v>3</v>
      </c>
      <c r="X402" s="45">
        <f t="shared" si="36"/>
        <v>6.6964285714285712E-2</v>
      </c>
      <c r="Y402" s="27"/>
    </row>
    <row r="403" spans="1:25" x14ac:dyDescent="0.2">
      <c r="A403" s="2">
        <v>402</v>
      </c>
      <c r="B403" s="5" t="s">
        <v>3679</v>
      </c>
      <c r="C403" s="2">
        <v>40</v>
      </c>
      <c r="D403" s="45">
        <f t="shared" si="32"/>
        <v>1.1904761904761905</v>
      </c>
      <c r="E403" s="27"/>
      <c r="F403" s="2">
        <v>402</v>
      </c>
      <c r="G403" s="5" t="s">
        <v>2787</v>
      </c>
      <c r="H403" s="2">
        <v>59</v>
      </c>
      <c r="I403" s="45">
        <f t="shared" si="33"/>
        <v>1.3733705772811917</v>
      </c>
      <c r="J403" s="27"/>
      <c r="K403" s="2">
        <v>402</v>
      </c>
      <c r="L403" s="5" t="s">
        <v>878</v>
      </c>
      <c r="M403" s="2">
        <v>63</v>
      </c>
      <c r="N403" s="45">
        <f t="shared" si="34"/>
        <v>1.23046875</v>
      </c>
      <c r="O403" s="27"/>
      <c r="P403" s="2">
        <v>402</v>
      </c>
      <c r="Q403" s="5" t="s">
        <v>2476</v>
      </c>
      <c r="R403" s="2">
        <v>67</v>
      </c>
      <c r="S403" s="45">
        <f t="shared" si="35"/>
        <v>1.30859375</v>
      </c>
      <c r="T403" s="27"/>
      <c r="U403" s="2">
        <v>402</v>
      </c>
      <c r="V403" s="5" t="s">
        <v>4041</v>
      </c>
      <c r="W403" s="2">
        <v>1</v>
      </c>
      <c r="X403" s="45">
        <f t="shared" si="36"/>
        <v>2.2321428571428572E-2</v>
      </c>
      <c r="Y403" s="27"/>
    </row>
    <row r="404" spans="1:25" x14ac:dyDescent="0.2">
      <c r="A404" s="2">
        <v>403</v>
      </c>
      <c r="B404" s="5" t="s">
        <v>3513</v>
      </c>
      <c r="C404" s="2">
        <v>40</v>
      </c>
      <c r="D404" s="45">
        <f t="shared" si="32"/>
        <v>1.1904761904761905</v>
      </c>
      <c r="E404" s="27"/>
      <c r="F404" s="2">
        <v>403</v>
      </c>
      <c r="G404" s="5" t="s">
        <v>2564</v>
      </c>
      <c r="H404" s="2">
        <v>59</v>
      </c>
      <c r="I404" s="45">
        <f t="shared" si="33"/>
        <v>1.3733705772811917</v>
      </c>
      <c r="J404" s="27"/>
      <c r="K404" s="2">
        <v>403</v>
      </c>
      <c r="L404" s="5" t="s">
        <v>242</v>
      </c>
      <c r="M404" s="2">
        <v>62</v>
      </c>
      <c r="N404" s="45">
        <f t="shared" si="34"/>
        <v>1.2109375</v>
      </c>
      <c r="O404" s="27"/>
      <c r="P404" s="2">
        <v>403</v>
      </c>
      <c r="Q404" s="5" t="s">
        <v>2316</v>
      </c>
      <c r="R404" s="2">
        <v>67</v>
      </c>
      <c r="S404" s="45">
        <f t="shared" si="35"/>
        <v>1.30859375</v>
      </c>
      <c r="T404" s="27"/>
      <c r="U404" s="2">
        <v>403</v>
      </c>
      <c r="V404" s="5" t="s">
        <v>4024</v>
      </c>
      <c r="W404" s="2">
        <v>1</v>
      </c>
      <c r="X404" s="45">
        <f t="shared" si="36"/>
        <v>2.2321428571428572E-2</v>
      </c>
      <c r="Y404" s="27"/>
    </row>
    <row r="405" spans="1:25" x14ac:dyDescent="0.2">
      <c r="A405" s="2">
        <v>404</v>
      </c>
      <c r="B405" s="5" t="s">
        <v>3131</v>
      </c>
      <c r="C405" s="2">
        <v>40</v>
      </c>
      <c r="D405" s="45">
        <f t="shared" si="32"/>
        <v>1.1904761904761905</v>
      </c>
      <c r="E405" s="27"/>
      <c r="F405" s="2">
        <v>404</v>
      </c>
      <c r="G405" s="5" t="s">
        <v>254</v>
      </c>
      <c r="H405" s="2">
        <v>57</v>
      </c>
      <c r="I405" s="45">
        <f t="shared" si="33"/>
        <v>1.3268156424581006</v>
      </c>
      <c r="J405" s="27"/>
      <c r="K405" s="2">
        <v>404</v>
      </c>
      <c r="L405" s="5" t="s">
        <v>1602</v>
      </c>
      <c r="M405" s="2">
        <v>60</v>
      </c>
      <c r="N405" s="45">
        <f t="shared" si="34"/>
        <v>1.171875</v>
      </c>
      <c r="O405" s="27"/>
      <c r="P405" s="2">
        <v>404</v>
      </c>
      <c r="Q405" s="5" t="s">
        <v>255</v>
      </c>
      <c r="R405" s="2">
        <v>66</v>
      </c>
      <c r="S405" s="45">
        <f t="shared" si="35"/>
        <v>1.2890625</v>
      </c>
      <c r="T405" s="27"/>
      <c r="U405" s="2">
        <v>404</v>
      </c>
      <c r="V405" s="5" t="s">
        <v>4092</v>
      </c>
      <c r="W405" s="2">
        <v>1</v>
      </c>
      <c r="X405" s="45">
        <f t="shared" si="36"/>
        <v>2.2321428571428572E-2</v>
      </c>
      <c r="Y405" s="27"/>
    </row>
    <row r="406" spans="1:25" x14ac:dyDescent="0.2">
      <c r="A406" s="2">
        <v>405</v>
      </c>
      <c r="B406" s="5" t="s">
        <v>2942</v>
      </c>
      <c r="C406" s="2">
        <v>38</v>
      </c>
      <c r="D406" s="45">
        <f t="shared" si="32"/>
        <v>1.1309523809523809</v>
      </c>
      <c r="E406" s="27"/>
      <c r="F406" s="2">
        <v>405</v>
      </c>
      <c r="G406" s="5" t="s">
        <v>2130</v>
      </c>
      <c r="H406" s="2">
        <v>57</v>
      </c>
      <c r="I406" s="45">
        <f t="shared" si="33"/>
        <v>1.3268156424581006</v>
      </c>
      <c r="J406" s="27"/>
      <c r="K406" s="2">
        <v>405</v>
      </c>
      <c r="L406" s="5" t="s">
        <v>820</v>
      </c>
      <c r="M406" s="2">
        <v>59</v>
      </c>
      <c r="N406" s="45">
        <f t="shared" si="34"/>
        <v>1.15234375</v>
      </c>
      <c r="O406" s="27"/>
      <c r="P406" s="2">
        <v>405</v>
      </c>
      <c r="Q406" s="5" t="s">
        <v>1518</v>
      </c>
      <c r="R406" s="2">
        <v>65</v>
      </c>
      <c r="S406" s="45">
        <f t="shared" si="35"/>
        <v>1.26953125</v>
      </c>
      <c r="T406" s="27"/>
      <c r="U406" s="2">
        <v>405</v>
      </c>
      <c r="V406" s="5" t="s">
        <v>3870</v>
      </c>
      <c r="W406" s="2">
        <v>1</v>
      </c>
      <c r="X406" s="45">
        <f t="shared" si="36"/>
        <v>2.2321428571428572E-2</v>
      </c>
      <c r="Y406" s="27"/>
    </row>
    <row r="407" spans="1:25" x14ac:dyDescent="0.2">
      <c r="A407" s="2">
        <v>406</v>
      </c>
      <c r="B407" s="5" t="s">
        <v>3091</v>
      </c>
      <c r="C407" s="2">
        <v>38</v>
      </c>
      <c r="D407" s="45">
        <f t="shared" si="32"/>
        <v>1.1309523809523809</v>
      </c>
      <c r="E407" s="27"/>
      <c r="F407" s="2">
        <v>406</v>
      </c>
      <c r="G407" s="5" t="s">
        <v>607</v>
      </c>
      <c r="H407" s="2">
        <v>56</v>
      </c>
      <c r="I407" s="45">
        <f t="shared" si="33"/>
        <v>1.3035381750465549</v>
      </c>
      <c r="J407" s="27"/>
      <c r="K407" s="2">
        <v>406</v>
      </c>
      <c r="L407" s="5" t="s">
        <v>861</v>
      </c>
      <c r="M407" s="2">
        <v>57</v>
      </c>
      <c r="N407" s="45">
        <f t="shared" si="34"/>
        <v>1.11328125</v>
      </c>
      <c r="O407" s="27"/>
      <c r="P407" s="2">
        <v>406</v>
      </c>
      <c r="Q407" s="5" t="s">
        <v>2202</v>
      </c>
      <c r="R407" s="2">
        <v>65</v>
      </c>
      <c r="S407" s="45">
        <f t="shared" si="35"/>
        <v>1.26953125</v>
      </c>
      <c r="T407" s="27"/>
    </row>
    <row r="408" spans="1:25" x14ac:dyDescent="0.2">
      <c r="A408" s="2">
        <v>407</v>
      </c>
      <c r="B408" s="5" t="s">
        <v>3297</v>
      </c>
      <c r="C408" s="2">
        <v>38</v>
      </c>
      <c r="D408" s="45">
        <f t="shared" si="32"/>
        <v>1.1309523809523809</v>
      </c>
      <c r="E408" s="27"/>
      <c r="F408" s="2">
        <v>407</v>
      </c>
      <c r="G408" s="5" t="s">
        <v>1845</v>
      </c>
      <c r="H408" s="2">
        <v>55</v>
      </c>
      <c r="I408" s="45">
        <f t="shared" si="33"/>
        <v>1.2802607076350094</v>
      </c>
      <c r="J408" s="27"/>
      <c r="K408" s="2">
        <v>407</v>
      </c>
      <c r="L408" s="5" t="s">
        <v>68</v>
      </c>
      <c r="M408" s="2">
        <v>57</v>
      </c>
      <c r="N408" s="45">
        <f t="shared" si="34"/>
        <v>1.11328125</v>
      </c>
      <c r="O408" s="27"/>
      <c r="P408" s="2">
        <v>407</v>
      </c>
      <c r="Q408" s="5" t="s">
        <v>117</v>
      </c>
      <c r="R408" s="2">
        <v>65</v>
      </c>
      <c r="S408" s="45">
        <f t="shared" si="35"/>
        <v>1.26953125</v>
      </c>
      <c r="T408" s="27"/>
    </row>
    <row r="409" spans="1:25" x14ac:dyDescent="0.2">
      <c r="A409" s="2">
        <v>408</v>
      </c>
      <c r="B409" s="5" t="s">
        <v>3742</v>
      </c>
      <c r="C409" s="2">
        <v>38</v>
      </c>
      <c r="D409" s="45">
        <f t="shared" si="32"/>
        <v>1.1309523809523809</v>
      </c>
      <c r="E409" s="27"/>
      <c r="F409" s="2">
        <v>408</v>
      </c>
      <c r="G409" s="5" t="s">
        <v>879</v>
      </c>
      <c r="H409" s="2">
        <v>55</v>
      </c>
      <c r="I409" s="45">
        <f t="shared" si="33"/>
        <v>1.2802607076350094</v>
      </c>
      <c r="J409" s="27"/>
      <c r="K409" s="2">
        <v>408</v>
      </c>
      <c r="L409" s="5" t="s">
        <v>873</v>
      </c>
      <c r="M409" s="2">
        <v>57</v>
      </c>
      <c r="N409" s="45">
        <f t="shared" si="34"/>
        <v>1.11328125</v>
      </c>
      <c r="O409" s="27"/>
      <c r="P409" s="2">
        <v>408</v>
      </c>
      <c r="Q409" s="5" t="s">
        <v>250</v>
      </c>
      <c r="R409" s="2">
        <v>64</v>
      </c>
      <c r="S409" s="45">
        <f t="shared" si="35"/>
        <v>1.25</v>
      </c>
      <c r="T409" s="27"/>
    </row>
    <row r="410" spans="1:25" x14ac:dyDescent="0.2">
      <c r="A410" s="2">
        <v>409</v>
      </c>
      <c r="B410" s="5" t="s">
        <v>3732</v>
      </c>
      <c r="C410" s="2">
        <v>37</v>
      </c>
      <c r="D410" s="45">
        <f t="shared" si="32"/>
        <v>1.1011904761904761</v>
      </c>
      <c r="E410" s="27"/>
      <c r="F410" s="2">
        <v>409</v>
      </c>
      <c r="G410" s="5" t="s">
        <v>103</v>
      </c>
      <c r="H410" s="2">
        <v>54</v>
      </c>
      <c r="I410" s="45">
        <f t="shared" si="33"/>
        <v>1.2569832402234637</v>
      </c>
      <c r="J410" s="27"/>
      <c r="K410" s="2">
        <v>409</v>
      </c>
      <c r="L410" s="5" t="s">
        <v>882</v>
      </c>
      <c r="M410" s="2">
        <v>55</v>
      </c>
      <c r="N410" s="45">
        <f t="shared" si="34"/>
        <v>1.07421875</v>
      </c>
      <c r="O410" s="27"/>
      <c r="P410" s="2">
        <v>409</v>
      </c>
      <c r="Q410" s="5" t="s">
        <v>2076</v>
      </c>
      <c r="R410" s="2">
        <v>64</v>
      </c>
      <c r="S410" s="45">
        <f t="shared" si="35"/>
        <v>1.25</v>
      </c>
      <c r="T410" s="27"/>
    </row>
    <row r="411" spans="1:25" x14ac:dyDescent="0.2">
      <c r="A411" s="2">
        <v>410</v>
      </c>
      <c r="B411" s="5" t="s">
        <v>3148</v>
      </c>
      <c r="C411" s="2">
        <v>37</v>
      </c>
      <c r="D411" s="45">
        <f t="shared" si="32"/>
        <v>1.1011904761904761</v>
      </c>
      <c r="E411" s="27"/>
      <c r="F411" s="2">
        <v>410</v>
      </c>
      <c r="G411" s="5" t="s">
        <v>2706</v>
      </c>
      <c r="H411" s="2">
        <v>54</v>
      </c>
      <c r="I411" s="45">
        <f t="shared" si="33"/>
        <v>1.2569832402234637</v>
      </c>
      <c r="J411" s="27"/>
      <c r="K411" s="2">
        <v>410</v>
      </c>
      <c r="L411" s="5" t="s">
        <v>71</v>
      </c>
      <c r="M411" s="2">
        <v>55</v>
      </c>
      <c r="N411" s="45">
        <f t="shared" si="34"/>
        <v>1.07421875</v>
      </c>
      <c r="O411" s="27"/>
      <c r="P411" s="2">
        <v>410</v>
      </c>
      <c r="Q411" s="5" t="s">
        <v>2416</v>
      </c>
      <c r="R411" s="2">
        <v>63</v>
      </c>
      <c r="S411" s="45">
        <f t="shared" si="35"/>
        <v>1.23046875</v>
      </c>
      <c r="T411" s="27"/>
    </row>
    <row r="412" spans="1:25" x14ac:dyDescent="0.2">
      <c r="A412" s="2">
        <v>411</v>
      </c>
      <c r="B412" s="5" t="s">
        <v>3066</v>
      </c>
      <c r="C412" s="2">
        <v>36</v>
      </c>
      <c r="D412" s="45">
        <f t="shared" si="32"/>
        <v>1.0714285714285714</v>
      </c>
      <c r="E412" s="27"/>
      <c r="F412" s="2">
        <v>411</v>
      </c>
      <c r="G412" s="5" t="s">
        <v>2852</v>
      </c>
      <c r="H412" s="2">
        <v>53</v>
      </c>
      <c r="I412" s="45">
        <f t="shared" si="33"/>
        <v>1.2337057728119181</v>
      </c>
      <c r="J412" s="27"/>
      <c r="K412" s="2">
        <v>411</v>
      </c>
      <c r="L412" s="5" t="s">
        <v>1927</v>
      </c>
      <c r="M412" s="2">
        <v>55</v>
      </c>
      <c r="N412" s="45">
        <f t="shared" si="34"/>
        <v>1.07421875</v>
      </c>
      <c r="O412" s="27"/>
      <c r="P412" s="2">
        <v>411</v>
      </c>
      <c r="Q412" s="5" t="s">
        <v>2442</v>
      </c>
      <c r="R412" s="2">
        <v>63</v>
      </c>
      <c r="S412" s="45">
        <f t="shared" si="35"/>
        <v>1.23046875</v>
      </c>
      <c r="T412" s="27"/>
    </row>
    <row r="413" spans="1:25" x14ac:dyDescent="0.2">
      <c r="A413" s="2">
        <v>412</v>
      </c>
      <c r="B413" s="5" t="s">
        <v>3592</v>
      </c>
      <c r="C413" s="2">
        <v>36</v>
      </c>
      <c r="D413" s="45">
        <f t="shared" si="32"/>
        <v>1.0714285714285714</v>
      </c>
      <c r="E413" s="27"/>
      <c r="F413" s="2">
        <v>412</v>
      </c>
      <c r="G413" s="5" t="s">
        <v>2920</v>
      </c>
      <c r="H413" s="2">
        <v>52</v>
      </c>
      <c r="I413" s="45">
        <f t="shared" si="33"/>
        <v>1.2104283054003724</v>
      </c>
      <c r="J413" s="27"/>
      <c r="K413" s="2">
        <v>412</v>
      </c>
      <c r="L413" s="5" t="s">
        <v>2208</v>
      </c>
      <c r="M413" s="2">
        <v>53</v>
      </c>
      <c r="N413" s="45">
        <f t="shared" si="34"/>
        <v>1.03515625</v>
      </c>
      <c r="O413" s="27"/>
      <c r="P413" s="2">
        <v>412</v>
      </c>
      <c r="Q413" s="5" t="s">
        <v>2113</v>
      </c>
      <c r="R413" s="2">
        <v>63</v>
      </c>
      <c r="S413" s="45">
        <f t="shared" si="35"/>
        <v>1.23046875</v>
      </c>
      <c r="T413" s="27"/>
    </row>
    <row r="414" spans="1:25" x14ac:dyDescent="0.2">
      <c r="A414" s="2">
        <v>413</v>
      </c>
      <c r="B414" s="5" t="s">
        <v>3243</v>
      </c>
      <c r="C414" s="2">
        <v>36</v>
      </c>
      <c r="D414" s="45">
        <f t="shared" si="32"/>
        <v>1.0714285714285714</v>
      </c>
      <c r="E414" s="27"/>
      <c r="F414" s="2">
        <v>413</v>
      </c>
      <c r="G414" s="5" t="s">
        <v>1440</v>
      </c>
      <c r="H414" s="2">
        <v>52</v>
      </c>
      <c r="I414" s="45">
        <f t="shared" si="33"/>
        <v>1.2104283054003724</v>
      </c>
      <c r="J414" s="27"/>
      <c r="K414" s="2">
        <v>413</v>
      </c>
      <c r="L414" s="5" t="s">
        <v>1949</v>
      </c>
      <c r="M414" s="2">
        <v>53</v>
      </c>
      <c r="N414" s="45">
        <f t="shared" si="34"/>
        <v>1.03515625</v>
      </c>
      <c r="O414" s="27"/>
      <c r="P414" s="2">
        <v>413</v>
      </c>
      <c r="Q414" s="5" t="s">
        <v>181</v>
      </c>
      <c r="R414" s="2">
        <v>61</v>
      </c>
      <c r="S414" s="45">
        <f t="shared" si="35"/>
        <v>1.19140625</v>
      </c>
      <c r="T414" s="27"/>
    </row>
    <row r="415" spans="1:25" x14ac:dyDescent="0.2">
      <c r="A415" s="2">
        <v>414</v>
      </c>
      <c r="B415" s="5" t="s">
        <v>3245</v>
      </c>
      <c r="C415" s="2">
        <v>36</v>
      </c>
      <c r="D415" s="45">
        <f t="shared" si="32"/>
        <v>1.0714285714285714</v>
      </c>
      <c r="E415" s="27"/>
      <c r="F415" s="2">
        <v>414</v>
      </c>
      <c r="G415" s="5" t="s">
        <v>2916</v>
      </c>
      <c r="H415" s="2">
        <v>51</v>
      </c>
      <c r="I415" s="45">
        <f t="shared" si="33"/>
        <v>1.1871508379888267</v>
      </c>
      <c r="J415" s="27"/>
      <c r="K415" s="2">
        <v>414</v>
      </c>
      <c r="L415" s="5" t="s">
        <v>1703</v>
      </c>
      <c r="M415" s="2">
        <v>51</v>
      </c>
      <c r="N415" s="45">
        <f t="shared" si="34"/>
        <v>0.99609374999999989</v>
      </c>
      <c r="O415" s="27"/>
      <c r="P415" s="2">
        <v>414</v>
      </c>
      <c r="Q415" s="5" t="s">
        <v>2456</v>
      </c>
      <c r="R415" s="2">
        <v>61</v>
      </c>
      <c r="S415" s="45">
        <f t="shared" si="35"/>
        <v>1.19140625</v>
      </c>
      <c r="T415" s="27"/>
    </row>
    <row r="416" spans="1:25" x14ac:dyDescent="0.2">
      <c r="A416" s="2">
        <v>415</v>
      </c>
      <c r="B416" s="5" t="s">
        <v>2695</v>
      </c>
      <c r="C416" s="2">
        <v>35</v>
      </c>
      <c r="D416" s="45">
        <f t="shared" si="32"/>
        <v>1.0416666666666665</v>
      </c>
      <c r="E416" s="27"/>
      <c r="F416" s="2">
        <v>415</v>
      </c>
      <c r="G416" s="5" t="s">
        <v>1899</v>
      </c>
      <c r="H416" s="2">
        <v>51</v>
      </c>
      <c r="I416" s="45">
        <f t="shared" si="33"/>
        <v>1.1871508379888267</v>
      </c>
      <c r="J416" s="27"/>
      <c r="K416" s="2">
        <v>415</v>
      </c>
      <c r="L416" s="5" t="s">
        <v>884</v>
      </c>
      <c r="M416" s="2">
        <v>51</v>
      </c>
      <c r="N416" s="45">
        <f t="shared" si="34"/>
        <v>0.99609374999999989</v>
      </c>
      <c r="O416" s="27"/>
      <c r="P416" s="2">
        <v>415</v>
      </c>
      <c r="Q416" s="5" t="s">
        <v>638</v>
      </c>
      <c r="R416" s="2">
        <v>60</v>
      </c>
      <c r="S416" s="45">
        <f t="shared" si="35"/>
        <v>1.171875</v>
      </c>
      <c r="T416" s="27"/>
    </row>
    <row r="417" spans="1:20" x14ac:dyDescent="0.2">
      <c r="A417" s="2">
        <v>416</v>
      </c>
      <c r="B417" s="5" t="s">
        <v>3482</v>
      </c>
      <c r="C417" s="2">
        <v>35</v>
      </c>
      <c r="D417" s="45">
        <f t="shared" si="32"/>
        <v>1.0416666666666665</v>
      </c>
      <c r="E417" s="27"/>
      <c r="F417" s="2">
        <v>416</v>
      </c>
      <c r="G417" s="5" t="s">
        <v>2563</v>
      </c>
      <c r="H417" s="2">
        <v>51</v>
      </c>
      <c r="I417" s="45">
        <f t="shared" si="33"/>
        <v>1.1871508379888267</v>
      </c>
      <c r="J417" s="27"/>
      <c r="K417" s="2">
        <v>416</v>
      </c>
      <c r="L417" s="5" t="s">
        <v>2431</v>
      </c>
      <c r="M417" s="2">
        <v>51</v>
      </c>
      <c r="N417" s="45">
        <f t="shared" si="34"/>
        <v>0.99609374999999989</v>
      </c>
      <c r="O417" s="27"/>
      <c r="P417" s="2">
        <v>416</v>
      </c>
      <c r="Q417" s="5" t="s">
        <v>2667</v>
      </c>
      <c r="R417" s="2">
        <v>60</v>
      </c>
      <c r="S417" s="45">
        <f t="shared" si="35"/>
        <v>1.171875</v>
      </c>
      <c r="T417" s="27"/>
    </row>
    <row r="418" spans="1:20" x14ac:dyDescent="0.2">
      <c r="A418" s="2">
        <v>417</v>
      </c>
      <c r="B418" s="5" t="s">
        <v>3286</v>
      </c>
      <c r="C418" s="2">
        <v>35</v>
      </c>
      <c r="D418" s="45">
        <f t="shared" si="32"/>
        <v>1.0416666666666665</v>
      </c>
      <c r="E418" s="27"/>
      <c r="F418" s="2">
        <v>417</v>
      </c>
      <c r="G418" s="5" t="s">
        <v>152</v>
      </c>
      <c r="H418" s="2">
        <v>50</v>
      </c>
      <c r="I418" s="45">
        <f t="shared" si="33"/>
        <v>1.1638733705772812</v>
      </c>
      <c r="J418" s="27"/>
      <c r="K418" s="2">
        <v>417</v>
      </c>
      <c r="L418" s="5" t="s">
        <v>911</v>
      </c>
      <c r="M418" s="2">
        <v>50</v>
      </c>
      <c r="N418" s="45">
        <f t="shared" si="34"/>
        <v>0.9765625</v>
      </c>
      <c r="O418" s="27"/>
      <c r="P418" s="2">
        <v>417</v>
      </c>
      <c r="Q418" s="5" t="s">
        <v>2443</v>
      </c>
      <c r="R418" s="2">
        <v>59</v>
      </c>
      <c r="S418" s="45">
        <f t="shared" si="35"/>
        <v>1.15234375</v>
      </c>
      <c r="T418" s="27"/>
    </row>
    <row r="419" spans="1:20" x14ac:dyDescent="0.2">
      <c r="A419" s="2">
        <v>418</v>
      </c>
      <c r="B419" s="5" t="s">
        <v>3738</v>
      </c>
      <c r="C419" s="2">
        <v>35</v>
      </c>
      <c r="D419" s="45">
        <f t="shared" si="32"/>
        <v>1.0416666666666665</v>
      </c>
      <c r="E419" s="27"/>
      <c r="F419" s="2">
        <v>418</v>
      </c>
      <c r="G419" s="5" t="s">
        <v>524</v>
      </c>
      <c r="H419" s="2">
        <v>49</v>
      </c>
      <c r="I419" s="45">
        <f t="shared" si="33"/>
        <v>1.1405959031657356</v>
      </c>
      <c r="J419" s="27"/>
      <c r="K419" s="2">
        <v>418</v>
      </c>
      <c r="L419" s="5" t="s">
        <v>1506</v>
      </c>
      <c r="M419" s="2">
        <v>48</v>
      </c>
      <c r="N419" s="45">
        <f t="shared" si="34"/>
        <v>0.9375</v>
      </c>
      <c r="O419" s="27"/>
      <c r="P419" s="2">
        <v>418</v>
      </c>
      <c r="Q419" s="5" t="s">
        <v>2249</v>
      </c>
      <c r="R419" s="2">
        <v>59</v>
      </c>
      <c r="S419" s="45">
        <f t="shared" si="35"/>
        <v>1.15234375</v>
      </c>
      <c r="T419" s="27"/>
    </row>
    <row r="420" spans="1:20" x14ac:dyDescent="0.2">
      <c r="A420" s="2">
        <v>419</v>
      </c>
      <c r="B420" s="5" t="s">
        <v>3650</v>
      </c>
      <c r="C420" s="2">
        <v>35</v>
      </c>
      <c r="D420" s="45">
        <f t="shared" si="32"/>
        <v>1.0416666666666665</v>
      </c>
      <c r="E420" s="27"/>
      <c r="F420" s="2">
        <v>419</v>
      </c>
      <c r="G420" s="5" t="s">
        <v>539</v>
      </c>
      <c r="H420" s="2">
        <v>48</v>
      </c>
      <c r="I420" s="45">
        <f t="shared" si="33"/>
        <v>1.1173184357541899</v>
      </c>
      <c r="J420" s="27"/>
      <c r="K420" s="2">
        <v>419</v>
      </c>
      <c r="L420" s="5" t="s">
        <v>1368</v>
      </c>
      <c r="M420" s="2">
        <v>46</v>
      </c>
      <c r="N420" s="45">
        <f t="shared" si="34"/>
        <v>0.89843749999999989</v>
      </c>
      <c r="O420" s="27"/>
      <c r="P420" s="2">
        <v>419</v>
      </c>
      <c r="Q420" s="5" t="s">
        <v>2049</v>
      </c>
      <c r="R420" s="2">
        <v>58</v>
      </c>
      <c r="S420" s="45">
        <f t="shared" si="35"/>
        <v>1.1328125</v>
      </c>
      <c r="T420" s="27"/>
    </row>
    <row r="421" spans="1:20" x14ac:dyDescent="0.2">
      <c r="A421" s="2">
        <v>420</v>
      </c>
      <c r="B421" s="5" t="s">
        <v>3437</v>
      </c>
      <c r="C421" s="2">
        <v>34</v>
      </c>
      <c r="D421" s="45">
        <f t="shared" si="32"/>
        <v>1.0119047619047619</v>
      </c>
      <c r="E421" s="27"/>
      <c r="F421" s="2">
        <v>420</v>
      </c>
      <c r="G421" s="5" t="s">
        <v>2851</v>
      </c>
      <c r="H421" s="2">
        <v>46</v>
      </c>
      <c r="I421" s="45">
        <f t="shared" si="33"/>
        <v>1.0707635009310987</v>
      </c>
      <c r="J421" s="27"/>
      <c r="K421" s="2">
        <v>420</v>
      </c>
      <c r="L421" s="5" t="s">
        <v>2080</v>
      </c>
      <c r="M421" s="2">
        <v>46</v>
      </c>
      <c r="N421" s="45">
        <f t="shared" si="34"/>
        <v>0.89843749999999989</v>
      </c>
      <c r="O421" s="27"/>
      <c r="P421" s="2">
        <v>420</v>
      </c>
      <c r="Q421" s="5" t="s">
        <v>1767</v>
      </c>
      <c r="R421" s="2">
        <v>57</v>
      </c>
      <c r="S421" s="45">
        <f t="shared" si="35"/>
        <v>1.11328125</v>
      </c>
      <c r="T421" s="27"/>
    </row>
    <row r="422" spans="1:20" x14ac:dyDescent="0.2">
      <c r="A422" s="2">
        <v>421</v>
      </c>
      <c r="B422" s="5" t="s">
        <v>3472</v>
      </c>
      <c r="C422" s="2">
        <v>34</v>
      </c>
      <c r="D422" s="45">
        <f t="shared" si="32"/>
        <v>1.0119047619047619</v>
      </c>
      <c r="E422" s="27"/>
      <c r="F422" s="2">
        <v>421</v>
      </c>
      <c r="G422" s="5" t="s">
        <v>1364</v>
      </c>
      <c r="H422" s="2">
        <v>45</v>
      </c>
      <c r="I422" s="45">
        <f t="shared" si="33"/>
        <v>1.0474860335195531</v>
      </c>
      <c r="J422" s="27"/>
      <c r="K422" s="2">
        <v>421</v>
      </c>
      <c r="L422" s="5" t="s">
        <v>1110</v>
      </c>
      <c r="M422" s="2">
        <v>46</v>
      </c>
      <c r="N422" s="45">
        <f t="shared" si="34"/>
        <v>0.89843749999999989</v>
      </c>
      <c r="O422" s="27"/>
      <c r="P422" s="2">
        <v>421</v>
      </c>
      <c r="Q422" s="5" t="s">
        <v>2643</v>
      </c>
      <c r="R422" s="2">
        <v>57</v>
      </c>
      <c r="S422" s="45">
        <f t="shared" si="35"/>
        <v>1.11328125</v>
      </c>
      <c r="T422" s="27"/>
    </row>
    <row r="423" spans="1:20" x14ac:dyDescent="0.2">
      <c r="A423" s="2">
        <v>422</v>
      </c>
      <c r="B423" s="5" t="s">
        <v>3241</v>
      </c>
      <c r="C423" s="2">
        <v>34</v>
      </c>
      <c r="D423" s="45">
        <f t="shared" si="32"/>
        <v>1.0119047619047619</v>
      </c>
      <c r="E423" s="27"/>
      <c r="F423" s="2">
        <v>422</v>
      </c>
      <c r="G423" s="5" t="s">
        <v>2912</v>
      </c>
      <c r="H423" s="2">
        <v>44</v>
      </c>
      <c r="I423" s="45">
        <f t="shared" si="33"/>
        <v>1.0242085661080074</v>
      </c>
      <c r="J423" s="27"/>
      <c r="K423" s="2">
        <v>422</v>
      </c>
      <c r="L423" s="5" t="s">
        <v>1072</v>
      </c>
      <c r="M423" s="2">
        <v>46</v>
      </c>
      <c r="N423" s="45">
        <f t="shared" si="34"/>
        <v>0.89843749999999989</v>
      </c>
      <c r="O423" s="27"/>
      <c r="P423" s="2">
        <v>422</v>
      </c>
      <c r="Q423" s="5" t="s">
        <v>2642</v>
      </c>
      <c r="R423" s="2">
        <v>56</v>
      </c>
      <c r="S423" s="45">
        <f t="shared" si="35"/>
        <v>1.09375</v>
      </c>
      <c r="T423" s="27"/>
    </row>
    <row r="424" spans="1:20" x14ac:dyDescent="0.2">
      <c r="A424" s="2">
        <v>423</v>
      </c>
      <c r="B424" s="5" t="s">
        <v>3711</v>
      </c>
      <c r="C424" s="2">
        <v>34</v>
      </c>
      <c r="D424" s="45">
        <f t="shared" si="32"/>
        <v>1.0119047619047619</v>
      </c>
      <c r="E424" s="27"/>
      <c r="F424" s="2">
        <v>423</v>
      </c>
      <c r="G424" s="5" t="s">
        <v>2327</v>
      </c>
      <c r="H424" s="2">
        <v>44</v>
      </c>
      <c r="I424" s="45">
        <f t="shared" si="33"/>
        <v>1.0242085661080074</v>
      </c>
      <c r="J424" s="27"/>
      <c r="K424" s="2">
        <v>423</v>
      </c>
      <c r="L424" s="5" t="s">
        <v>880</v>
      </c>
      <c r="M424" s="2">
        <v>46</v>
      </c>
      <c r="N424" s="45">
        <f t="shared" si="34"/>
        <v>0.89843749999999989</v>
      </c>
      <c r="O424" s="27"/>
      <c r="P424" s="2">
        <v>423</v>
      </c>
      <c r="Q424" s="5" t="s">
        <v>521</v>
      </c>
      <c r="R424" s="2">
        <v>54</v>
      </c>
      <c r="S424" s="45">
        <f t="shared" si="35"/>
        <v>1.0546875</v>
      </c>
      <c r="T424" s="27"/>
    </row>
    <row r="425" spans="1:20" x14ac:dyDescent="0.2">
      <c r="A425" s="2">
        <v>424</v>
      </c>
      <c r="B425" s="5" t="s">
        <v>3246</v>
      </c>
      <c r="C425" s="2">
        <v>34</v>
      </c>
      <c r="D425" s="45">
        <f t="shared" si="32"/>
        <v>1.0119047619047619</v>
      </c>
      <c r="E425" s="27"/>
      <c r="F425" s="2">
        <v>424</v>
      </c>
      <c r="G425" s="5" t="s">
        <v>2921</v>
      </c>
      <c r="H425" s="2">
        <v>43</v>
      </c>
      <c r="I425" s="45">
        <f t="shared" si="33"/>
        <v>1.0009310986964619</v>
      </c>
      <c r="J425" s="27"/>
      <c r="K425" s="2">
        <v>424</v>
      </c>
      <c r="L425" s="5" t="s">
        <v>2133</v>
      </c>
      <c r="M425" s="2">
        <v>45</v>
      </c>
      <c r="N425" s="45">
        <f t="shared" si="34"/>
        <v>0.87890625</v>
      </c>
      <c r="O425" s="27"/>
      <c r="P425" s="2">
        <v>424</v>
      </c>
      <c r="Q425" s="5" t="s">
        <v>2266</v>
      </c>
      <c r="R425" s="2">
        <v>51</v>
      </c>
      <c r="S425" s="45">
        <f t="shared" si="35"/>
        <v>0.99609374999999989</v>
      </c>
      <c r="T425" s="27"/>
    </row>
    <row r="426" spans="1:20" x14ac:dyDescent="0.2">
      <c r="A426" s="2">
        <v>425</v>
      </c>
      <c r="B426" s="5" t="s">
        <v>3299</v>
      </c>
      <c r="C426" s="2">
        <v>33</v>
      </c>
      <c r="D426" s="45">
        <f t="shared" si="32"/>
        <v>0.9821428571428571</v>
      </c>
      <c r="E426" s="27"/>
      <c r="F426" s="2">
        <v>425</v>
      </c>
      <c r="G426" s="5" t="s">
        <v>2923</v>
      </c>
      <c r="H426" s="2">
        <v>42</v>
      </c>
      <c r="I426" s="45">
        <f t="shared" si="33"/>
        <v>0.97765363128491622</v>
      </c>
      <c r="J426" s="27"/>
      <c r="K426" s="2">
        <v>425</v>
      </c>
      <c r="L426" s="5" t="s">
        <v>2643</v>
      </c>
      <c r="M426" s="2">
        <v>43</v>
      </c>
      <c r="N426" s="45">
        <f t="shared" si="34"/>
        <v>0.83984375</v>
      </c>
      <c r="O426" s="27"/>
      <c r="P426" s="2">
        <v>425</v>
      </c>
      <c r="Q426" s="5" t="s">
        <v>2320</v>
      </c>
      <c r="R426" s="2">
        <v>51</v>
      </c>
      <c r="S426" s="45">
        <f t="shared" si="35"/>
        <v>0.99609374999999989</v>
      </c>
      <c r="T426" s="27"/>
    </row>
    <row r="427" spans="1:20" x14ac:dyDescent="0.2">
      <c r="A427" s="2">
        <v>426</v>
      </c>
      <c r="B427" s="5" t="s">
        <v>3755</v>
      </c>
      <c r="C427" s="2">
        <v>33</v>
      </c>
      <c r="D427" s="45">
        <f t="shared" si="32"/>
        <v>0.9821428571428571</v>
      </c>
      <c r="E427" s="27"/>
      <c r="F427" s="2">
        <v>426</v>
      </c>
      <c r="G427" s="5" t="s">
        <v>2753</v>
      </c>
      <c r="H427" s="2">
        <v>42</v>
      </c>
      <c r="I427" s="45">
        <f t="shared" si="33"/>
        <v>0.97765363128491622</v>
      </c>
      <c r="J427" s="27"/>
      <c r="K427" s="2">
        <v>426</v>
      </c>
      <c r="L427" s="5" t="s">
        <v>879</v>
      </c>
      <c r="M427" s="2">
        <v>41</v>
      </c>
      <c r="N427" s="45">
        <f t="shared" si="34"/>
        <v>0.80078124999999989</v>
      </c>
      <c r="O427" s="27"/>
      <c r="P427" s="2">
        <v>426</v>
      </c>
      <c r="Q427" s="5" t="s">
        <v>2140</v>
      </c>
      <c r="R427" s="2">
        <v>51</v>
      </c>
      <c r="S427" s="45">
        <f t="shared" si="35"/>
        <v>0.99609374999999989</v>
      </c>
      <c r="T427" s="27"/>
    </row>
    <row r="428" spans="1:20" x14ac:dyDescent="0.2">
      <c r="A428" s="2">
        <v>427</v>
      </c>
      <c r="B428" s="5" t="s">
        <v>3503</v>
      </c>
      <c r="C428" s="2">
        <v>33</v>
      </c>
      <c r="D428" s="45">
        <f t="shared" si="32"/>
        <v>0.9821428571428571</v>
      </c>
      <c r="E428" s="27"/>
      <c r="F428" s="2">
        <v>427</v>
      </c>
      <c r="G428" s="5" t="s">
        <v>2788</v>
      </c>
      <c r="H428" s="2">
        <v>42</v>
      </c>
      <c r="I428" s="45">
        <f t="shared" si="33"/>
        <v>0.97765363128491622</v>
      </c>
      <c r="J428" s="27"/>
      <c r="K428" s="2">
        <v>427</v>
      </c>
      <c r="L428" s="5" t="s">
        <v>302</v>
      </c>
      <c r="M428" s="2">
        <v>41</v>
      </c>
      <c r="N428" s="45">
        <f t="shared" si="34"/>
        <v>0.80078124999999989</v>
      </c>
      <c r="O428" s="27"/>
      <c r="P428" s="2">
        <v>427</v>
      </c>
      <c r="Q428" s="5" t="s">
        <v>621</v>
      </c>
      <c r="R428" s="2">
        <v>49</v>
      </c>
      <c r="S428" s="45">
        <f t="shared" si="35"/>
        <v>0.95703125000000011</v>
      </c>
      <c r="T428" s="27"/>
    </row>
    <row r="429" spans="1:20" x14ac:dyDescent="0.2">
      <c r="A429" s="2">
        <v>428</v>
      </c>
      <c r="B429" s="5" t="s">
        <v>3710</v>
      </c>
      <c r="C429" s="2">
        <v>33</v>
      </c>
      <c r="D429" s="45">
        <f t="shared" si="32"/>
        <v>0.9821428571428571</v>
      </c>
      <c r="E429" s="27"/>
      <c r="F429" s="2">
        <v>428</v>
      </c>
      <c r="G429" s="5" t="s">
        <v>1902</v>
      </c>
      <c r="H429" s="2">
        <v>42</v>
      </c>
      <c r="I429" s="45">
        <f t="shared" si="33"/>
        <v>0.97765363128491622</v>
      </c>
      <c r="J429" s="27"/>
      <c r="K429" s="2">
        <v>428</v>
      </c>
      <c r="L429" s="5" t="s">
        <v>2136</v>
      </c>
      <c r="M429" s="2">
        <v>41</v>
      </c>
      <c r="N429" s="45">
        <f t="shared" si="34"/>
        <v>0.80078124999999989</v>
      </c>
      <c r="O429" s="27"/>
      <c r="P429" s="2">
        <v>428</v>
      </c>
      <c r="Q429" s="5" t="s">
        <v>2444</v>
      </c>
      <c r="R429" s="2">
        <v>49</v>
      </c>
      <c r="S429" s="45">
        <f t="shared" si="35"/>
        <v>0.95703125000000011</v>
      </c>
      <c r="T429" s="27"/>
    </row>
    <row r="430" spans="1:20" x14ac:dyDescent="0.2">
      <c r="A430" s="2">
        <v>429</v>
      </c>
      <c r="B430" s="5" t="s">
        <v>3116</v>
      </c>
      <c r="C430" s="2">
        <v>33</v>
      </c>
      <c r="D430" s="45">
        <f t="shared" si="32"/>
        <v>0.9821428571428571</v>
      </c>
      <c r="E430" s="27"/>
      <c r="F430" s="2">
        <v>429</v>
      </c>
      <c r="G430" s="5" t="s">
        <v>2842</v>
      </c>
      <c r="H430" s="2">
        <v>40</v>
      </c>
      <c r="I430" s="45">
        <f t="shared" si="33"/>
        <v>0.93109869646182497</v>
      </c>
      <c r="J430" s="27"/>
      <c r="K430" s="2">
        <v>429</v>
      </c>
      <c r="L430" s="5" t="s">
        <v>2531</v>
      </c>
      <c r="M430" s="2">
        <v>40</v>
      </c>
      <c r="N430" s="45">
        <f t="shared" si="34"/>
        <v>0.78125</v>
      </c>
      <c r="O430" s="27"/>
      <c r="P430" s="2">
        <v>429</v>
      </c>
      <c r="Q430" s="5" t="s">
        <v>91</v>
      </c>
      <c r="R430" s="2">
        <v>48</v>
      </c>
      <c r="S430" s="45">
        <f t="shared" si="35"/>
        <v>0.9375</v>
      </c>
      <c r="T430" s="27"/>
    </row>
    <row r="431" spans="1:20" x14ac:dyDescent="0.2">
      <c r="A431" s="2">
        <v>430</v>
      </c>
      <c r="B431" s="5" t="s">
        <v>2750</v>
      </c>
      <c r="C431" s="2">
        <v>32</v>
      </c>
      <c r="D431" s="45">
        <f t="shared" si="32"/>
        <v>0.95238095238095233</v>
      </c>
      <c r="E431" s="27"/>
      <c r="F431" s="2">
        <v>430</v>
      </c>
      <c r="G431" s="5" t="s">
        <v>2911</v>
      </c>
      <c r="H431" s="2">
        <v>40</v>
      </c>
      <c r="I431" s="45">
        <f t="shared" si="33"/>
        <v>0.93109869646182497</v>
      </c>
      <c r="J431" s="27"/>
      <c r="K431" s="2">
        <v>430</v>
      </c>
      <c r="L431" s="5" t="s">
        <v>180</v>
      </c>
      <c r="M431" s="2">
        <v>40</v>
      </c>
      <c r="N431" s="45">
        <f t="shared" si="34"/>
        <v>0.78125</v>
      </c>
      <c r="O431" s="27"/>
      <c r="P431" s="2">
        <v>430</v>
      </c>
      <c r="Q431" s="5" t="s">
        <v>2112</v>
      </c>
      <c r="R431" s="2">
        <v>48</v>
      </c>
      <c r="S431" s="45">
        <f t="shared" si="35"/>
        <v>0.9375</v>
      </c>
      <c r="T431" s="27"/>
    </row>
    <row r="432" spans="1:20" x14ac:dyDescent="0.2">
      <c r="A432" s="2">
        <v>431</v>
      </c>
      <c r="B432" s="5" t="s">
        <v>2981</v>
      </c>
      <c r="C432" s="2">
        <v>32</v>
      </c>
      <c r="D432" s="45">
        <f t="shared" si="32"/>
        <v>0.95238095238095233</v>
      </c>
      <c r="E432" s="27"/>
      <c r="F432" s="2">
        <v>431</v>
      </c>
      <c r="G432" s="5" t="s">
        <v>648</v>
      </c>
      <c r="H432" s="2">
        <v>40</v>
      </c>
      <c r="I432" s="45">
        <f t="shared" si="33"/>
        <v>0.93109869646182497</v>
      </c>
      <c r="J432" s="27"/>
      <c r="K432" s="2">
        <v>431</v>
      </c>
      <c r="L432" s="5" t="s">
        <v>1296</v>
      </c>
      <c r="M432" s="2">
        <v>39</v>
      </c>
      <c r="N432" s="45">
        <f t="shared" si="34"/>
        <v>0.76171875</v>
      </c>
      <c r="O432" s="27"/>
      <c r="P432" s="2">
        <v>431</v>
      </c>
      <c r="Q432" s="5" t="s">
        <v>2194</v>
      </c>
      <c r="R432" s="2">
        <v>48</v>
      </c>
      <c r="S432" s="45">
        <f t="shared" si="35"/>
        <v>0.9375</v>
      </c>
      <c r="T432" s="27"/>
    </row>
    <row r="433" spans="1:20" x14ac:dyDescent="0.2">
      <c r="A433" s="2">
        <v>432</v>
      </c>
      <c r="B433" s="5" t="s">
        <v>3676</v>
      </c>
      <c r="C433" s="2">
        <v>31</v>
      </c>
      <c r="D433" s="45">
        <f t="shared" si="32"/>
        <v>0.92261904761904756</v>
      </c>
      <c r="E433" s="27"/>
      <c r="F433" s="2">
        <v>432</v>
      </c>
      <c r="G433" s="5" t="s">
        <v>1166</v>
      </c>
      <c r="H433" s="2">
        <v>40</v>
      </c>
      <c r="I433" s="45">
        <f t="shared" si="33"/>
        <v>0.93109869646182497</v>
      </c>
      <c r="J433" s="27"/>
      <c r="K433" s="2">
        <v>432</v>
      </c>
      <c r="L433" s="5" t="s">
        <v>1603</v>
      </c>
      <c r="M433" s="2">
        <v>39</v>
      </c>
      <c r="N433" s="45">
        <f t="shared" si="34"/>
        <v>0.76171875</v>
      </c>
      <c r="O433" s="27"/>
      <c r="P433" s="2">
        <v>432</v>
      </c>
      <c r="Q433" s="5" t="s">
        <v>2616</v>
      </c>
      <c r="R433" s="2">
        <v>45</v>
      </c>
      <c r="S433" s="45">
        <f t="shared" si="35"/>
        <v>0.87890625</v>
      </c>
      <c r="T433" s="27"/>
    </row>
    <row r="434" spans="1:20" x14ac:dyDescent="0.2">
      <c r="A434" s="2">
        <v>433</v>
      </c>
      <c r="B434" s="5" t="s">
        <v>3475</v>
      </c>
      <c r="C434" s="2">
        <v>31</v>
      </c>
      <c r="D434" s="45">
        <f t="shared" si="32"/>
        <v>0.92261904761904756</v>
      </c>
      <c r="E434" s="27"/>
      <c r="F434" s="2">
        <v>433</v>
      </c>
      <c r="G434" s="5" t="s">
        <v>1722</v>
      </c>
      <c r="H434" s="2">
        <v>40</v>
      </c>
      <c r="I434" s="45">
        <f t="shared" si="33"/>
        <v>0.93109869646182497</v>
      </c>
      <c r="J434" s="27"/>
      <c r="K434" s="2">
        <v>433</v>
      </c>
      <c r="L434" s="5" t="s">
        <v>746</v>
      </c>
      <c r="M434" s="2">
        <v>39</v>
      </c>
      <c r="N434" s="45">
        <f t="shared" si="34"/>
        <v>0.76171875</v>
      </c>
      <c r="O434" s="27"/>
      <c r="P434" s="2">
        <v>433</v>
      </c>
      <c r="Q434" s="5" t="s">
        <v>90</v>
      </c>
      <c r="R434" s="2">
        <v>45</v>
      </c>
      <c r="S434" s="45">
        <f t="shared" si="35"/>
        <v>0.87890625</v>
      </c>
      <c r="T434" s="27"/>
    </row>
    <row r="435" spans="1:20" x14ac:dyDescent="0.2">
      <c r="A435" s="2">
        <v>434</v>
      </c>
      <c r="B435" s="5" t="s">
        <v>3385</v>
      </c>
      <c r="C435" s="2">
        <v>31</v>
      </c>
      <c r="D435" s="45">
        <f t="shared" si="32"/>
        <v>0.92261904761904756</v>
      </c>
      <c r="E435" s="27"/>
      <c r="F435" s="2">
        <v>434</v>
      </c>
      <c r="G435" s="5" t="s">
        <v>1112</v>
      </c>
      <c r="H435" s="2">
        <v>39</v>
      </c>
      <c r="I435" s="45">
        <f t="shared" si="33"/>
        <v>0.9078212290502794</v>
      </c>
      <c r="J435" s="27"/>
      <c r="K435" s="2">
        <v>434</v>
      </c>
      <c r="L435" s="5" t="s">
        <v>2384</v>
      </c>
      <c r="M435" s="2">
        <v>38</v>
      </c>
      <c r="N435" s="45">
        <f t="shared" si="34"/>
        <v>0.7421875</v>
      </c>
      <c r="O435" s="27"/>
      <c r="P435" s="2">
        <v>434</v>
      </c>
      <c r="Q435" s="5" t="s">
        <v>1505</v>
      </c>
      <c r="R435" s="2">
        <v>44</v>
      </c>
      <c r="S435" s="45">
        <f t="shared" si="35"/>
        <v>0.85937500000000011</v>
      </c>
      <c r="T435" s="27"/>
    </row>
    <row r="436" spans="1:20" x14ac:dyDescent="0.2">
      <c r="A436" s="2">
        <v>435</v>
      </c>
      <c r="B436" s="5" t="s">
        <v>3514</v>
      </c>
      <c r="C436" s="2">
        <v>30</v>
      </c>
      <c r="D436" s="45">
        <f t="shared" si="32"/>
        <v>0.89285714285714279</v>
      </c>
      <c r="E436" s="27"/>
      <c r="F436" s="2">
        <v>435</v>
      </c>
      <c r="G436" s="5" t="s">
        <v>2944</v>
      </c>
      <c r="H436" s="2">
        <v>38</v>
      </c>
      <c r="I436" s="45">
        <f t="shared" si="33"/>
        <v>0.88454376163873361</v>
      </c>
      <c r="J436" s="27"/>
      <c r="K436" s="2">
        <v>435</v>
      </c>
      <c r="L436" s="5" t="s">
        <v>303</v>
      </c>
      <c r="M436" s="2">
        <v>38</v>
      </c>
      <c r="N436" s="45">
        <f t="shared" si="34"/>
        <v>0.7421875</v>
      </c>
      <c r="O436" s="27"/>
      <c r="P436" s="2">
        <v>435</v>
      </c>
      <c r="Q436" s="5" t="s">
        <v>645</v>
      </c>
      <c r="R436" s="2">
        <v>44</v>
      </c>
      <c r="S436" s="45">
        <f t="shared" si="35"/>
        <v>0.85937500000000011</v>
      </c>
      <c r="T436" s="27"/>
    </row>
    <row r="437" spans="1:20" x14ac:dyDescent="0.2">
      <c r="A437" s="2">
        <v>436</v>
      </c>
      <c r="B437" s="5" t="s">
        <v>3191</v>
      </c>
      <c r="C437" s="2">
        <v>30</v>
      </c>
      <c r="D437" s="45">
        <f t="shared" si="32"/>
        <v>0.89285714285714279</v>
      </c>
      <c r="E437" s="27"/>
      <c r="F437" s="2">
        <v>436</v>
      </c>
      <c r="G437" s="5" t="s">
        <v>2758</v>
      </c>
      <c r="H437" s="2">
        <v>36</v>
      </c>
      <c r="I437" s="45">
        <f t="shared" si="33"/>
        <v>0.83798882681564246</v>
      </c>
      <c r="J437" s="27"/>
      <c r="K437" s="2">
        <v>436</v>
      </c>
      <c r="L437" s="5" t="s">
        <v>862</v>
      </c>
      <c r="M437" s="2">
        <v>37</v>
      </c>
      <c r="N437" s="45">
        <f t="shared" si="34"/>
        <v>0.72265625</v>
      </c>
      <c r="O437" s="27"/>
      <c r="P437" s="2">
        <v>436</v>
      </c>
      <c r="Q437" s="5" t="s">
        <v>1537</v>
      </c>
      <c r="R437" s="2">
        <v>43</v>
      </c>
      <c r="S437" s="45">
        <f t="shared" si="35"/>
        <v>0.83984375</v>
      </c>
      <c r="T437" s="27"/>
    </row>
    <row r="438" spans="1:20" x14ac:dyDescent="0.2">
      <c r="A438" s="2">
        <v>437</v>
      </c>
      <c r="B438" s="5" t="s">
        <v>3660</v>
      </c>
      <c r="C438" s="2">
        <v>30</v>
      </c>
      <c r="D438" s="45">
        <f t="shared" si="32"/>
        <v>0.89285714285714279</v>
      </c>
      <c r="E438" s="27"/>
      <c r="F438" s="2">
        <v>437</v>
      </c>
      <c r="G438" s="5" t="s">
        <v>2918</v>
      </c>
      <c r="H438" s="2">
        <v>35</v>
      </c>
      <c r="I438" s="45">
        <f t="shared" si="33"/>
        <v>0.81471135940409689</v>
      </c>
      <c r="J438" s="27"/>
      <c r="K438" s="2">
        <v>437</v>
      </c>
      <c r="L438" s="5" t="s">
        <v>452</v>
      </c>
      <c r="M438" s="2">
        <v>36</v>
      </c>
      <c r="N438" s="45">
        <f t="shared" si="34"/>
        <v>0.703125</v>
      </c>
      <c r="O438" s="27"/>
      <c r="P438" s="2">
        <v>437</v>
      </c>
      <c r="Q438" s="5" t="s">
        <v>2455</v>
      </c>
      <c r="R438" s="2">
        <v>42</v>
      </c>
      <c r="S438" s="45">
        <f t="shared" si="35"/>
        <v>0.8203125</v>
      </c>
      <c r="T438" s="27"/>
    </row>
    <row r="439" spans="1:20" x14ac:dyDescent="0.2">
      <c r="A439" s="2">
        <v>438</v>
      </c>
      <c r="B439" s="5" t="s">
        <v>3094</v>
      </c>
      <c r="C439" s="2">
        <v>30</v>
      </c>
      <c r="D439" s="45">
        <f t="shared" si="32"/>
        <v>0.89285714285714279</v>
      </c>
      <c r="E439" s="27"/>
      <c r="F439" s="2">
        <v>438</v>
      </c>
      <c r="G439" s="5" t="s">
        <v>827</v>
      </c>
      <c r="H439" s="2">
        <v>34</v>
      </c>
      <c r="I439" s="45">
        <f t="shared" si="33"/>
        <v>0.79143389199255121</v>
      </c>
      <c r="J439" s="27"/>
      <c r="K439" s="2">
        <v>438</v>
      </c>
      <c r="L439" s="5" t="s">
        <v>156</v>
      </c>
      <c r="M439" s="2">
        <v>34</v>
      </c>
      <c r="N439" s="45">
        <f t="shared" si="34"/>
        <v>0.6640625</v>
      </c>
      <c r="O439" s="27"/>
      <c r="P439" s="2">
        <v>438</v>
      </c>
      <c r="Q439" s="5" t="s">
        <v>2044</v>
      </c>
      <c r="R439" s="2">
        <v>42</v>
      </c>
      <c r="S439" s="45">
        <f t="shared" si="35"/>
        <v>0.8203125</v>
      </c>
      <c r="T439" s="27"/>
    </row>
    <row r="440" spans="1:20" x14ac:dyDescent="0.2">
      <c r="A440" s="2">
        <v>439</v>
      </c>
      <c r="B440" s="5" t="s">
        <v>3747</v>
      </c>
      <c r="C440" s="2">
        <v>30</v>
      </c>
      <c r="D440" s="45">
        <f t="shared" si="32"/>
        <v>0.89285714285714279</v>
      </c>
      <c r="E440" s="27"/>
      <c r="F440" s="2">
        <v>439</v>
      </c>
      <c r="G440" s="5" t="s">
        <v>883</v>
      </c>
      <c r="H440" s="2">
        <v>34</v>
      </c>
      <c r="I440" s="45">
        <f t="shared" si="33"/>
        <v>0.79143389199255121</v>
      </c>
      <c r="J440" s="27"/>
      <c r="K440" s="2">
        <v>439</v>
      </c>
      <c r="L440" s="5" t="s">
        <v>863</v>
      </c>
      <c r="M440" s="2">
        <v>33</v>
      </c>
      <c r="N440" s="45">
        <f t="shared" si="34"/>
        <v>0.64453125</v>
      </c>
      <c r="O440" s="27"/>
      <c r="P440" s="2">
        <v>439</v>
      </c>
      <c r="Q440" s="5" t="s">
        <v>2314</v>
      </c>
      <c r="R440" s="2">
        <v>41</v>
      </c>
      <c r="S440" s="45">
        <f t="shared" si="35"/>
        <v>0.80078124999999989</v>
      </c>
      <c r="T440" s="27"/>
    </row>
    <row r="441" spans="1:20" x14ac:dyDescent="0.2">
      <c r="A441" s="2">
        <v>440</v>
      </c>
      <c r="B441" s="5" t="s">
        <v>3284</v>
      </c>
      <c r="C441" s="2">
        <v>29</v>
      </c>
      <c r="D441" s="45">
        <f t="shared" si="32"/>
        <v>0.86309523809523803</v>
      </c>
      <c r="E441" s="27"/>
      <c r="F441" s="2">
        <v>440</v>
      </c>
      <c r="G441" s="5" t="s">
        <v>1929</v>
      </c>
      <c r="H441" s="2">
        <v>33</v>
      </c>
      <c r="I441" s="45">
        <f t="shared" si="33"/>
        <v>0.76815642458100553</v>
      </c>
      <c r="J441" s="27"/>
      <c r="K441" s="2">
        <v>440</v>
      </c>
      <c r="L441" s="5" t="s">
        <v>1930</v>
      </c>
      <c r="M441" s="2">
        <v>33</v>
      </c>
      <c r="N441" s="45">
        <f t="shared" si="34"/>
        <v>0.64453125</v>
      </c>
      <c r="O441" s="27"/>
      <c r="P441" s="2">
        <v>440</v>
      </c>
      <c r="Q441" s="5" t="s">
        <v>2365</v>
      </c>
      <c r="R441" s="2">
        <v>41</v>
      </c>
      <c r="S441" s="45">
        <f t="shared" si="35"/>
        <v>0.80078124999999989</v>
      </c>
      <c r="T441" s="27"/>
    </row>
    <row r="442" spans="1:20" x14ac:dyDescent="0.2">
      <c r="A442" s="2">
        <v>441</v>
      </c>
      <c r="B442" s="5" t="s">
        <v>3022</v>
      </c>
      <c r="C442" s="2">
        <v>29</v>
      </c>
      <c r="D442" s="45">
        <f t="shared" si="32"/>
        <v>0.86309523809523803</v>
      </c>
      <c r="E442" s="27"/>
      <c r="F442" s="2">
        <v>441</v>
      </c>
      <c r="G442" s="5" t="s">
        <v>2793</v>
      </c>
      <c r="H442" s="2">
        <v>33</v>
      </c>
      <c r="I442" s="45">
        <f t="shared" si="33"/>
        <v>0.76815642458100553</v>
      </c>
      <c r="J442" s="27"/>
      <c r="K442" s="2">
        <v>441</v>
      </c>
      <c r="L442" s="5" t="s">
        <v>1942</v>
      </c>
      <c r="M442" s="2">
        <v>33</v>
      </c>
      <c r="N442" s="45">
        <f t="shared" si="34"/>
        <v>0.64453125</v>
      </c>
      <c r="O442" s="27"/>
      <c r="P442" s="2">
        <v>441</v>
      </c>
      <c r="Q442" s="5" t="s">
        <v>616</v>
      </c>
      <c r="R442" s="2">
        <v>40</v>
      </c>
      <c r="S442" s="45">
        <f t="shared" si="35"/>
        <v>0.78125</v>
      </c>
      <c r="T442" s="27"/>
    </row>
    <row r="443" spans="1:20" x14ac:dyDescent="0.2">
      <c r="A443" s="2">
        <v>442</v>
      </c>
      <c r="B443" s="5" t="s">
        <v>2699</v>
      </c>
      <c r="C443" s="2">
        <v>28</v>
      </c>
      <c r="D443" s="45">
        <f t="shared" si="32"/>
        <v>0.83333333333333326</v>
      </c>
      <c r="E443" s="27"/>
      <c r="F443" s="2">
        <v>442</v>
      </c>
      <c r="G443" s="5" t="s">
        <v>426</v>
      </c>
      <c r="H443" s="2">
        <v>33</v>
      </c>
      <c r="I443" s="45">
        <f t="shared" si="33"/>
        <v>0.76815642458100553</v>
      </c>
      <c r="J443" s="27"/>
      <c r="K443" s="2">
        <v>442</v>
      </c>
      <c r="L443" s="5" t="s">
        <v>1977</v>
      </c>
      <c r="M443" s="2">
        <v>32</v>
      </c>
      <c r="N443" s="45">
        <f t="shared" si="34"/>
        <v>0.625</v>
      </c>
      <c r="O443" s="27"/>
      <c r="P443" s="2">
        <v>442</v>
      </c>
      <c r="Q443" s="5" t="s">
        <v>2187</v>
      </c>
      <c r="R443" s="2">
        <v>39</v>
      </c>
      <c r="S443" s="45">
        <f t="shared" si="35"/>
        <v>0.76171875</v>
      </c>
      <c r="T443" s="27"/>
    </row>
    <row r="444" spans="1:20" x14ac:dyDescent="0.2">
      <c r="A444" s="2">
        <v>443</v>
      </c>
      <c r="B444" s="5" t="s">
        <v>3098</v>
      </c>
      <c r="C444" s="2">
        <v>28</v>
      </c>
      <c r="D444" s="45">
        <f t="shared" si="32"/>
        <v>0.83333333333333326</v>
      </c>
      <c r="E444" s="27"/>
      <c r="F444" s="2">
        <v>443</v>
      </c>
      <c r="G444" s="5" t="s">
        <v>2850</v>
      </c>
      <c r="H444" s="2">
        <v>32</v>
      </c>
      <c r="I444" s="45">
        <f t="shared" si="33"/>
        <v>0.74487895716945995</v>
      </c>
      <c r="J444" s="27"/>
      <c r="K444" s="2">
        <v>443</v>
      </c>
      <c r="L444" s="5" t="s">
        <v>2686</v>
      </c>
      <c r="M444" s="2">
        <v>31</v>
      </c>
      <c r="N444" s="45">
        <f t="shared" si="34"/>
        <v>0.60546875</v>
      </c>
      <c r="O444" s="27"/>
      <c r="P444" s="2">
        <v>443</v>
      </c>
      <c r="Q444" s="5" t="s">
        <v>2335</v>
      </c>
      <c r="R444" s="2">
        <v>37</v>
      </c>
      <c r="S444" s="45">
        <f t="shared" si="35"/>
        <v>0.72265625</v>
      </c>
      <c r="T444" s="27"/>
    </row>
    <row r="445" spans="1:20" x14ac:dyDescent="0.2">
      <c r="A445" s="2">
        <v>444</v>
      </c>
      <c r="B445" s="5" t="s">
        <v>3651</v>
      </c>
      <c r="C445" s="2">
        <v>28</v>
      </c>
      <c r="D445" s="45">
        <f t="shared" si="32"/>
        <v>0.83333333333333326</v>
      </c>
      <c r="E445" s="27"/>
      <c r="F445" s="2">
        <v>444</v>
      </c>
      <c r="G445" s="5" t="s">
        <v>2940</v>
      </c>
      <c r="H445" s="2">
        <v>32</v>
      </c>
      <c r="I445" s="45">
        <f t="shared" si="33"/>
        <v>0.74487895716945995</v>
      </c>
      <c r="J445" s="27"/>
      <c r="K445" s="2">
        <v>444</v>
      </c>
      <c r="L445" s="5" t="s">
        <v>244</v>
      </c>
      <c r="M445" s="2">
        <v>30</v>
      </c>
      <c r="N445" s="45">
        <f t="shared" si="34"/>
        <v>0.5859375</v>
      </c>
      <c r="O445" s="27"/>
      <c r="P445" s="2">
        <v>444</v>
      </c>
      <c r="Q445" s="5" t="s">
        <v>227</v>
      </c>
      <c r="R445" s="2">
        <v>35</v>
      </c>
      <c r="S445" s="45">
        <f t="shared" si="35"/>
        <v>0.68359375</v>
      </c>
      <c r="T445" s="27"/>
    </row>
    <row r="446" spans="1:20" x14ac:dyDescent="0.2">
      <c r="A446" s="2">
        <v>445</v>
      </c>
      <c r="B446" s="5" t="s">
        <v>3294</v>
      </c>
      <c r="C446" s="2">
        <v>28</v>
      </c>
      <c r="D446" s="45">
        <f t="shared" si="32"/>
        <v>0.83333333333333326</v>
      </c>
      <c r="E446" s="27"/>
      <c r="F446" s="2">
        <v>445</v>
      </c>
      <c r="G446" s="5" t="s">
        <v>46</v>
      </c>
      <c r="H446" s="2">
        <v>32</v>
      </c>
      <c r="I446" s="45">
        <f t="shared" si="33"/>
        <v>0.74487895716945995</v>
      </c>
      <c r="J446" s="27"/>
      <c r="K446" s="2">
        <v>445</v>
      </c>
      <c r="L446" s="5" t="s">
        <v>2137</v>
      </c>
      <c r="M446" s="2">
        <v>30</v>
      </c>
      <c r="N446" s="45">
        <f t="shared" si="34"/>
        <v>0.5859375</v>
      </c>
      <c r="O446" s="27"/>
      <c r="P446" s="2">
        <v>445</v>
      </c>
      <c r="Q446" s="5" t="s">
        <v>1615</v>
      </c>
      <c r="R446" s="2">
        <v>34</v>
      </c>
      <c r="S446" s="45">
        <f t="shared" si="35"/>
        <v>0.6640625</v>
      </c>
      <c r="T446" s="27"/>
    </row>
    <row r="447" spans="1:20" x14ac:dyDescent="0.2">
      <c r="A447" s="2">
        <v>446</v>
      </c>
      <c r="B447" s="5" t="s">
        <v>3356</v>
      </c>
      <c r="C447" s="2">
        <v>28</v>
      </c>
      <c r="D447" s="45">
        <f t="shared" si="32"/>
        <v>0.83333333333333326</v>
      </c>
      <c r="E447" s="27"/>
      <c r="F447" s="2">
        <v>446</v>
      </c>
      <c r="G447" s="5" t="s">
        <v>2761</v>
      </c>
      <c r="H447" s="2">
        <v>32</v>
      </c>
      <c r="I447" s="45">
        <f t="shared" si="33"/>
        <v>0.74487895716945995</v>
      </c>
      <c r="J447" s="27"/>
      <c r="K447" s="2">
        <v>446</v>
      </c>
      <c r="L447" s="5" t="s">
        <v>860</v>
      </c>
      <c r="M447" s="2">
        <v>29</v>
      </c>
      <c r="N447" s="45">
        <f t="shared" si="34"/>
        <v>0.56640625</v>
      </c>
      <c r="O447" s="27"/>
      <c r="P447" s="2">
        <v>446</v>
      </c>
      <c r="Q447" s="5" t="s">
        <v>2393</v>
      </c>
      <c r="R447" s="2">
        <v>33</v>
      </c>
      <c r="S447" s="45">
        <f t="shared" si="35"/>
        <v>0.64453125</v>
      </c>
      <c r="T447" s="27"/>
    </row>
    <row r="448" spans="1:20" x14ac:dyDescent="0.2">
      <c r="A448" s="2">
        <v>447</v>
      </c>
      <c r="B448" s="5" t="s">
        <v>3722</v>
      </c>
      <c r="C448" s="2">
        <v>28</v>
      </c>
      <c r="D448" s="45">
        <f t="shared" si="32"/>
        <v>0.83333333333333326</v>
      </c>
      <c r="E448" s="27"/>
      <c r="F448" s="2">
        <v>447</v>
      </c>
      <c r="G448" s="5" t="s">
        <v>2914</v>
      </c>
      <c r="H448" s="2">
        <v>30</v>
      </c>
      <c r="I448" s="45">
        <f t="shared" si="33"/>
        <v>0.6983240223463687</v>
      </c>
      <c r="J448" s="27"/>
      <c r="K448" s="2">
        <v>447</v>
      </c>
      <c r="L448" s="5" t="s">
        <v>821</v>
      </c>
      <c r="M448" s="2">
        <v>29</v>
      </c>
      <c r="N448" s="45">
        <f t="shared" si="34"/>
        <v>0.56640625</v>
      </c>
      <c r="O448" s="27"/>
      <c r="P448" s="2">
        <v>447</v>
      </c>
      <c r="Q448" s="5" t="s">
        <v>2552</v>
      </c>
      <c r="R448" s="2">
        <v>33</v>
      </c>
      <c r="S448" s="45">
        <f t="shared" si="35"/>
        <v>0.64453125</v>
      </c>
      <c r="T448" s="27"/>
    </row>
    <row r="449" spans="1:20" x14ac:dyDescent="0.2">
      <c r="A449" s="2">
        <v>448</v>
      </c>
      <c r="B449" s="5" t="s">
        <v>2850</v>
      </c>
      <c r="C449" s="2">
        <v>27</v>
      </c>
      <c r="D449" s="45">
        <f t="shared" si="32"/>
        <v>0.80357142857142849</v>
      </c>
      <c r="E449" s="27"/>
      <c r="F449" s="2">
        <v>448</v>
      </c>
      <c r="G449" s="5" t="s">
        <v>2922</v>
      </c>
      <c r="H449" s="2">
        <v>29</v>
      </c>
      <c r="I449" s="45">
        <f t="shared" si="33"/>
        <v>0.67504655493482302</v>
      </c>
      <c r="J449" s="27"/>
      <c r="K449" s="2">
        <v>448</v>
      </c>
      <c r="L449" s="5" t="s">
        <v>253</v>
      </c>
      <c r="M449" s="2">
        <v>28</v>
      </c>
      <c r="N449" s="45">
        <f t="shared" si="34"/>
        <v>0.546875</v>
      </c>
      <c r="O449" s="27"/>
      <c r="P449" s="2">
        <v>448</v>
      </c>
      <c r="Q449" s="5" t="s">
        <v>1213</v>
      </c>
      <c r="R449" s="2">
        <v>31</v>
      </c>
      <c r="S449" s="45">
        <f t="shared" si="35"/>
        <v>0.60546875</v>
      </c>
      <c r="T449" s="27"/>
    </row>
    <row r="450" spans="1:20" x14ac:dyDescent="0.2">
      <c r="A450" s="2">
        <v>449</v>
      </c>
      <c r="B450" s="5" t="s">
        <v>2939</v>
      </c>
      <c r="C450" s="2">
        <v>27</v>
      </c>
      <c r="D450" s="45">
        <f t="shared" si="32"/>
        <v>0.80357142857142849</v>
      </c>
      <c r="E450" s="27"/>
      <c r="F450" s="2">
        <v>449</v>
      </c>
      <c r="G450" s="5" t="s">
        <v>2917</v>
      </c>
      <c r="H450" s="2">
        <v>28</v>
      </c>
      <c r="I450" s="45">
        <f t="shared" si="33"/>
        <v>0.65176908752327745</v>
      </c>
      <c r="J450" s="27"/>
      <c r="K450" s="2">
        <v>449</v>
      </c>
      <c r="L450" s="5" t="s">
        <v>1070</v>
      </c>
      <c r="M450" s="2">
        <v>27</v>
      </c>
      <c r="N450" s="45">
        <f t="shared" si="34"/>
        <v>0.52734375</v>
      </c>
      <c r="O450" s="27"/>
      <c r="P450" s="2">
        <v>449</v>
      </c>
      <c r="Q450" s="5" t="s">
        <v>63</v>
      </c>
      <c r="R450" s="2">
        <v>31</v>
      </c>
      <c r="S450" s="45">
        <f t="shared" si="35"/>
        <v>0.60546875</v>
      </c>
      <c r="T450" s="27"/>
    </row>
    <row r="451" spans="1:20" x14ac:dyDescent="0.2">
      <c r="A451" s="2">
        <v>450</v>
      </c>
      <c r="B451" s="5" t="s">
        <v>3595</v>
      </c>
      <c r="C451" s="2">
        <v>27</v>
      </c>
      <c r="D451" s="45">
        <f t="shared" si="32"/>
        <v>0.80357142857142849</v>
      </c>
      <c r="E451" s="27"/>
      <c r="F451" s="2">
        <v>450</v>
      </c>
      <c r="G451" s="5" t="s">
        <v>302</v>
      </c>
      <c r="H451" s="2">
        <v>28</v>
      </c>
      <c r="I451" s="45">
        <f t="shared" si="33"/>
        <v>0.65176908752327745</v>
      </c>
      <c r="J451" s="27"/>
      <c r="K451" s="2">
        <v>450</v>
      </c>
      <c r="L451" s="5" t="s">
        <v>103</v>
      </c>
      <c r="M451" s="2">
        <v>26</v>
      </c>
      <c r="N451" s="45">
        <f t="shared" si="34"/>
        <v>0.5078125</v>
      </c>
      <c r="O451" s="27"/>
      <c r="P451" s="2">
        <v>450</v>
      </c>
      <c r="Q451" s="5" t="s">
        <v>2603</v>
      </c>
      <c r="R451" s="2">
        <v>31</v>
      </c>
      <c r="S451" s="45">
        <f t="shared" si="35"/>
        <v>0.60546875</v>
      </c>
      <c r="T451" s="27"/>
    </row>
    <row r="452" spans="1:20" x14ac:dyDescent="0.2">
      <c r="A452" s="2">
        <v>451</v>
      </c>
      <c r="B452" s="5" t="s">
        <v>3719</v>
      </c>
      <c r="C452" s="2">
        <v>27</v>
      </c>
      <c r="D452" s="45">
        <f t="shared" si="32"/>
        <v>0.80357142857142849</v>
      </c>
      <c r="E452" s="27"/>
      <c r="F452" s="2">
        <v>451</v>
      </c>
      <c r="G452" s="5" t="s">
        <v>2387</v>
      </c>
      <c r="H452" s="2">
        <v>28</v>
      </c>
      <c r="I452" s="45">
        <f t="shared" si="33"/>
        <v>0.65176908752327745</v>
      </c>
      <c r="J452" s="27"/>
      <c r="K452" s="2">
        <v>451</v>
      </c>
      <c r="L452" s="5" t="s">
        <v>874</v>
      </c>
      <c r="M452" s="2">
        <v>25</v>
      </c>
      <c r="N452" s="45">
        <f t="shared" si="34"/>
        <v>0.48828125</v>
      </c>
      <c r="O452" s="27"/>
      <c r="P452" s="2">
        <v>451</v>
      </c>
      <c r="Q452" s="5" t="s">
        <v>2331</v>
      </c>
      <c r="R452" s="2">
        <v>31</v>
      </c>
      <c r="S452" s="45">
        <f t="shared" si="35"/>
        <v>0.60546875</v>
      </c>
      <c r="T452" s="27"/>
    </row>
    <row r="453" spans="1:20" x14ac:dyDescent="0.2">
      <c r="A453" s="2">
        <v>452</v>
      </c>
      <c r="B453" s="5" t="s">
        <v>3612</v>
      </c>
      <c r="C453" s="2">
        <v>27</v>
      </c>
      <c r="D453" s="45">
        <f t="shared" ref="D453:D516" si="37">C453/33.6</f>
        <v>0.80357142857142849</v>
      </c>
      <c r="E453" s="27"/>
      <c r="F453" s="2">
        <v>452</v>
      </c>
      <c r="G453" s="5" t="s">
        <v>30</v>
      </c>
      <c r="H453" s="2">
        <v>28</v>
      </c>
      <c r="I453" s="45">
        <f t="shared" ref="I453:I507" si="38">(H453/4296)*100</f>
        <v>0.65176908752327745</v>
      </c>
      <c r="J453" s="27"/>
      <c r="K453" s="2">
        <v>452</v>
      </c>
      <c r="L453" s="5" t="s">
        <v>430</v>
      </c>
      <c r="M453" s="2">
        <v>25</v>
      </c>
      <c r="N453" s="45">
        <f t="shared" ref="N453:N488" si="39">(M453/5120)*100</f>
        <v>0.48828125</v>
      </c>
      <c r="O453" s="27"/>
      <c r="P453" s="2">
        <v>452</v>
      </c>
      <c r="Q453" s="5" t="s">
        <v>1978</v>
      </c>
      <c r="R453" s="2">
        <v>30</v>
      </c>
      <c r="S453" s="45">
        <f t="shared" ref="S453:S501" si="40">(R453/5120)*100</f>
        <v>0.5859375</v>
      </c>
      <c r="T453" s="27"/>
    </row>
    <row r="454" spans="1:20" x14ac:dyDescent="0.2">
      <c r="A454" s="2">
        <v>453</v>
      </c>
      <c r="B454" s="5" t="s">
        <v>2833</v>
      </c>
      <c r="C454" s="2">
        <v>26</v>
      </c>
      <c r="D454" s="45">
        <f t="shared" si="37"/>
        <v>0.77380952380952372</v>
      </c>
      <c r="E454" s="27"/>
      <c r="F454" s="2">
        <v>453</v>
      </c>
      <c r="G454" s="5" t="s">
        <v>2945</v>
      </c>
      <c r="H454" s="2">
        <v>26</v>
      </c>
      <c r="I454" s="45">
        <f t="shared" si="38"/>
        <v>0.60521415270018619</v>
      </c>
      <c r="J454" s="27"/>
      <c r="K454" s="2">
        <v>453</v>
      </c>
      <c r="L454" s="5" t="s">
        <v>1340</v>
      </c>
      <c r="M454" s="2">
        <v>24</v>
      </c>
      <c r="N454" s="45">
        <f t="shared" si="39"/>
        <v>0.46875</v>
      </c>
      <c r="O454" s="27"/>
      <c r="P454" s="2">
        <v>453</v>
      </c>
      <c r="Q454" s="5" t="s">
        <v>2671</v>
      </c>
      <c r="R454" s="2">
        <v>30</v>
      </c>
      <c r="S454" s="45">
        <f t="shared" si="40"/>
        <v>0.5859375</v>
      </c>
      <c r="T454" s="27"/>
    </row>
    <row r="455" spans="1:20" x14ac:dyDescent="0.2">
      <c r="A455" s="2">
        <v>454</v>
      </c>
      <c r="B455" s="5" t="s">
        <v>3351</v>
      </c>
      <c r="C455" s="2">
        <v>26</v>
      </c>
      <c r="D455" s="45">
        <f t="shared" si="37"/>
        <v>0.77380952380952372</v>
      </c>
      <c r="E455" s="27"/>
      <c r="F455" s="2">
        <v>454</v>
      </c>
      <c r="G455" s="5" t="s">
        <v>2710</v>
      </c>
      <c r="H455" s="2">
        <v>26</v>
      </c>
      <c r="I455" s="45">
        <f t="shared" si="38"/>
        <v>0.60521415270018619</v>
      </c>
      <c r="J455" s="27"/>
      <c r="K455" s="2">
        <v>454</v>
      </c>
      <c r="L455" s="5" t="s">
        <v>1785</v>
      </c>
      <c r="M455" s="2">
        <v>23</v>
      </c>
      <c r="N455" s="45">
        <f t="shared" si="39"/>
        <v>0.44921874999999994</v>
      </c>
      <c r="O455" s="27"/>
      <c r="P455" s="2">
        <v>454</v>
      </c>
      <c r="Q455" s="5" t="s">
        <v>1236</v>
      </c>
      <c r="R455" s="2">
        <v>28</v>
      </c>
      <c r="S455" s="45">
        <f t="shared" si="40"/>
        <v>0.546875</v>
      </c>
      <c r="T455" s="27"/>
    </row>
    <row r="456" spans="1:20" x14ac:dyDescent="0.2">
      <c r="A456" s="2">
        <v>455</v>
      </c>
      <c r="B456" s="5" t="s">
        <v>3444</v>
      </c>
      <c r="C456" s="2">
        <v>26</v>
      </c>
      <c r="D456" s="45">
        <f t="shared" si="37"/>
        <v>0.77380952380952372</v>
      </c>
      <c r="E456" s="27"/>
      <c r="F456" s="2">
        <v>455</v>
      </c>
      <c r="G456" s="5" t="s">
        <v>1525</v>
      </c>
      <c r="H456" s="2">
        <v>25</v>
      </c>
      <c r="I456" s="45">
        <f t="shared" si="38"/>
        <v>0.58193668528864062</v>
      </c>
      <c r="J456" s="27"/>
      <c r="K456" s="2">
        <v>455</v>
      </c>
      <c r="L456" s="5" t="s">
        <v>187</v>
      </c>
      <c r="M456" s="2">
        <v>23</v>
      </c>
      <c r="N456" s="45">
        <f t="shared" si="39"/>
        <v>0.44921874999999994</v>
      </c>
      <c r="O456" s="27"/>
      <c r="P456" s="2">
        <v>455</v>
      </c>
      <c r="Q456" s="5" t="s">
        <v>2238</v>
      </c>
      <c r="R456" s="2">
        <v>28</v>
      </c>
      <c r="S456" s="45">
        <f t="shared" si="40"/>
        <v>0.546875</v>
      </c>
      <c r="T456" s="27"/>
    </row>
    <row r="457" spans="1:20" x14ac:dyDescent="0.2">
      <c r="A457" s="2">
        <v>456</v>
      </c>
      <c r="B457" s="5" t="s">
        <v>3390</v>
      </c>
      <c r="C457" s="2">
        <v>26</v>
      </c>
      <c r="D457" s="45">
        <f t="shared" si="37"/>
        <v>0.77380952380952372</v>
      </c>
      <c r="E457" s="27"/>
      <c r="F457" s="2">
        <v>456</v>
      </c>
      <c r="G457" s="5" t="s">
        <v>42</v>
      </c>
      <c r="H457" s="2">
        <v>25</v>
      </c>
      <c r="I457" s="45">
        <f t="shared" si="38"/>
        <v>0.58193668528864062</v>
      </c>
      <c r="J457" s="27"/>
      <c r="K457" s="2">
        <v>456</v>
      </c>
      <c r="L457" s="5" t="s">
        <v>296</v>
      </c>
      <c r="M457" s="2">
        <v>22</v>
      </c>
      <c r="N457" s="45">
        <f t="shared" si="39"/>
        <v>0.42968750000000006</v>
      </c>
      <c r="O457" s="27"/>
      <c r="P457" s="2">
        <v>456</v>
      </c>
      <c r="Q457" s="5" t="s">
        <v>2550</v>
      </c>
      <c r="R457" s="2">
        <v>28</v>
      </c>
      <c r="S457" s="45">
        <f t="shared" si="40"/>
        <v>0.546875</v>
      </c>
      <c r="T457" s="27"/>
    </row>
    <row r="458" spans="1:20" x14ac:dyDescent="0.2">
      <c r="A458" s="2">
        <v>457</v>
      </c>
      <c r="B458" s="5" t="s">
        <v>3718</v>
      </c>
      <c r="C458" s="2">
        <v>26</v>
      </c>
      <c r="D458" s="45">
        <f t="shared" si="37"/>
        <v>0.77380952380952372</v>
      </c>
      <c r="E458" s="27"/>
      <c r="F458" s="2">
        <v>457</v>
      </c>
      <c r="G458" s="5" t="s">
        <v>2924</v>
      </c>
      <c r="H458" s="2">
        <v>24</v>
      </c>
      <c r="I458" s="45">
        <f t="shared" si="38"/>
        <v>0.55865921787709494</v>
      </c>
      <c r="J458" s="27"/>
      <c r="K458" s="2">
        <v>457</v>
      </c>
      <c r="L458" s="5" t="s">
        <v>881</v>
      </c>
      <c r="M458" s="2">
        <v>21</v>
      </c>
      <c r="N458" s="45">
        <f t="shared" si="39"/>
        <v>0.41015625</v>
      </c>
      <c r="O458" s="27"/>
      <c r="P458" s="2">
        <v>457</v>
      </c>
      <c r="Q458" s="5" t="s">
        <v>2617</v>
      </c>
      <c r="R458" s="2">
        <v>27</v>
      </c>
      <c r="S458" s="45">
        <f t="shared" si="40"/>
        <v>0.52734375</v>
      </c>
      <c r="T458" s="27"/>
    </row>
    <row r="459" spans="1:20" x14ac:dyDescent="0.2">
      <c r="A459" s="2">
        <v>458</v>
      </c>
      <c r="B459" s="5" t="s">
        <v>3552</v>
      </c>
      <c r="C459" s="2">
        <v>26</v>
      </c>
      <c r="D459" s="45">
        <f t="shared" si="37"/>
        <v>0.77380952380952372</v>
      </c>
      <c r="E459" s="27"/>
      <c r="F459" s="2">
        <v>458</v>
      </c>
      <c r="G459" s="5" t="s">
        <v>2817</v>
      </c>
      <c r="H459" s="2">
        <v>24</v>
      </c>
      <c r="I459" s="45">
        <f t="shared" si="38"/>
        <v>0.55865921787709494</v>
      </c>
      <c r="J459" s="27"/>
      <c r="K459" s="2">
        <v>458</v>
      </c>
      <c r="L459" s="5" t="s">
        <v>817</v>
      </c>
      <c r="M459" s="2">
        <v>21</v>
      </c>
      <c r="N459" s="45">
        <f t="shared" si="39"/>
        <v>0.41015625</v>
      </c>
      <c r="O459" s="27"/>
      <c r="P459" s="2">
        <v>458</v>
      </c>
      <c r="Q459" s="5" t="s">
        <v>1524</v>
      </c>
      <c r="R459" s="2">
        <v>26</v>
      </c>
      <c r="S459" s="45">
        <f t="shared" si="40"/>
        <v>0.5078125</v>
      </c>
      <c r="T459" s="27"/>
    </row>
    <row r="460" spans="1:20" x14ac:dyDescent="0.2">
      <c r="A460" s="2">
        <v>459</v>
      </c>
      <c r="B460" s="5" t="s">
        <v>3292</v>
      </c>
      <c r="C460" s="2">
        <v>26</v>
      </c>
      <c r="D460" s="45">
        <f t="shared" si="37"/>
        <v>0.77380952380952372</v>
      </c>
      <c r="E460" s="27"/>
      <c r="F460" s="2">
        <v>459</v>
      </c>
      <c r="G460" s="5" t="s">
        <v>2888</v>
      </c>
      <c r="H460" s="2">
        <v>23</v>
      </c>
      <c r="I460" s="45">
        <f t="shared" si="38"/>
        <v>0.53538175046554937</v>
      </c>
      <c r="J460" s="27"/>
      <c r="K460" s="2">
        <v>459</v>
      </c>
      <c r="L460" s="5" t="s">
        <v>1784</v>
      </c>
      <c r="M460" s="2">
        <v>20</v>
      </c>
      <c r="N460" s="45">
        <f t="shared" si="39"/>
        <v>0.390625</v>
      </c>
      <c r="O460" s="27"/>
      <c r="P460" s="2">
        <v>459</v>
      </c>
      <c r="Q460" s="5" t="s">
        <v>1594</v>
      </c>
      <c r="R460" s="2">
        <v>25</v>
      </c>
      <c r="S460" s="45">
        <f t="shared" si="40"/>
        <v>0.48828125</v>
      </c>
      <c r="T460" s="27"/>
    </row>
    <row r="461" spans="1:20" x14ac:dyDescent="0.2">
      <c r="A461" s="2">
        <v>460</v>
      </c>
      <c r="B461" s="5" t="s">
        <v>3227</v>
      </c>
      <c r="C461" s="2">
        <v>25</v>
      </c>
      <c r="D461" s="45">
        <f t="shared" si="37"/>
        <v>0.74404761904761907</v>
      </c>
      <c r="E461" s="27"/>
      <c r="F461" s="2">
        <v>460</v>
      </c>
      <c r="G461" s="5" t="s">
        <v>2941</v>
      </c>
      <c r="H461" s="2">
        <v>22</v>
      </c>
      <c r="I461" s="45">
        <f t="shared" si="38"/>
        <v>0.51210428305400368</v>
      </c>
      <c r="J461" s="27"/>
      <c r="K461" s="2">
        <v>460</v>
      </c>
      <c r="L461" s="5" t="s">
        <v>1440</v>
      </c>
      <c r="M461" s="2">
        <v>19</v>
      </c>
      <c r="N461" s="45">
        <f t="shared" si="39"/>
        <v>0.37109375</v>
      </c>
      <c r="O461" s="27"/>
      <c r="P461" s="2">
        <v>460</v>
      </c>
      <c r="Q461" s="5" t="s">
        <v>2659</v>
      </c>
      <c r="R461" s="2">
        <v>25</v>
      </c>
      <c r="S461" s="45">
        <f t="shared" si="40"/>
        <v>0.48828125</v>
      </c>
      <c r="T461" s="27"/>
    </row>
    <row r="462" spans="1:20" x14ac:dyDescent="0.2">
      <c r="A462" s="2">
        <v>461</v>
      </c>
      <c r="B462" s="5" t="s">
        <v>3728</v>
      </c>
      <c r="C462" s="2">
        <v>25</v>
      </c>
      <c r="D462" s="45">
        <f t="shared" si="37"/>
        <v>0.74404761904761907</v>
      </c>
      <c r="E462" s="27"/>
      <c r="F462" s="2">
        <v>461</v>
      </c>
      <c r="G462" s="5" t="s">
        <v>150</v>
      </c>
      <c r="H462" s="2">
        <v>22</v>
      </c>
      <c r="I462" s="45">
        <f t="shared" si="38"/>
        <v>0.51210428305400368</v>
      </c>
      <c r="J462" s="27"/>
      <c r="K462" s="2">
        <v>461</v>
      </c>
      <c r="L462" s="5" t="s">
        <v>1366</v>
      </c>
      <c r="M462" s="2">
        <v>18</v>
      </c>
      <c r="N462" s="45">
        <f t="shared" si="39"/>
        <v>0.3515625</v>
      </c>
      <c r="O462" s="27"/>
      <c r="P462" s="2">
        <v>461</v>
      </c>
      <c r="Q462" s="5" t="s">
        <v>170</v>
      </c>
      <c r="R462" s="2">
        <v>24</v>
      </c>
      <c r="S462" s="45">
        <f t="shared" si="40"/>
        <v>0.46875</v>
      </c>
      <c r="T462" s="27"/>
    </row>
    <row r="463" spans="1:20" x14ac:dyDescent="0.2">
      <c r="A463" s="2">
        <v>462</v>
      </c>
      <c r="B463" s="5" t="s">
        <v>3509</v>
      </c>
      <c r="C463" s="2">
        <v>25</v>
      </c>
      <c r="D463" s="45">
        <f t="shared" si="37"/>
        <v>0.74404761904761907</v>
      </c>
      <c r="E463" s="27"/>
      <c r="F463" s="2">
        <v>462</v>
      </c>
      <c r="G463" s="5" t="s">
        <v>609</v>
      </c>
      <c r="H463" s="2">
        <v>22</v>
      </c>
      <c r="I463" s="45">
        <f t="shared" si="38"/>
        <v>0.51210428305400368</v>
      </c>
      <c r="J463" s="27"/>
      <c r="K463" s="2">
        <v>462</v>
      </c>
      <c r="L463" s="5" t="s">
        <v>2242</v>
      </c>
      <c r="M463" s="2">
        <v>18</v>
      </c>
      <c r="N463" s="45">
        <f t="shared" si="39"/>
        <v>0.3515625</v>
      </c>
      <c r="O463" s="27"/>
      <c r="P463" s="2">
        <v>462</v>
      </c>
      <c r="Q463" s="5" t="s">
        <v>249</v>
      </c>
      <c r="R463" s="2">
        <v>24</v>
      </c>
      <c r="S463" s="45">
        <f t="shared" si="40"/>
        <v>0.46875</v>
      </c>
      <c r="T463" s="27"/>
    </row>
    <row r="464" spans="1:20" x14ac:dyDescent="0.2">
      <c r="A464" s="2">
        <v>463</v>
      </c>
      <c r="B464" s="5" t="s">
        <v>3674</v>
      </c>
      <c r="C464" s="2">
        <v>25</v>
      </c>
      <c r="D464" s="45">
        <f t="shared" si="37"/>
        <v>0.74404761904761907</v>
      </c>
      <c r="E464" s="27"/>
      <c r="F464" s="2">
        <v>463</v>
      </c>
      <c r="G464" s="5" t="s">
        <v>402</v>
      </c>
      <c r="H464" s="2">
        <v>20</v>
      </c>
      <c r="I464" s="45">
        <f t="shared" si="38"/>
        <v>0.46554934823091249</v>
      </c>
      <c r="J464" s="27"/>
      <c r="K464" s="2">
        <v>463</v>
      </c>
      <c r="L464" s="5" t="s">
        <v>1369</v>
      </c>
      <c r="M464" s="2">
        <v>17</v>
      </c>
      <c r="N464" s="45">
        <f t="shared" si="39"/>
        <v>0.33203125</v>
      </c>
      <c r="O464" s="27"/>
      <c r="P464" s="2">
        <v>463</v>
      </c>
      <c r="Q464" s="5" t="s">
        <v>2186</v>
      </c>
      <c r="R464" s="2">
        <v>24</v>
      </c>
      <c r="S464" s="45">
        <f t="shared" si="40"/>
        <v>0.46875</v>
      </c>
      <c r="T464" s="27"/>
    </row>
    <row r="465" spans="1:20" x14ac:dyDescent="0.2">
      <c r="A465" s="2">
        <v>464</v>
      </c>
      <c r="B465" s="5" t="s">
        <v>3753</v>
      </c>
      <c r="C465" s="2">
        <v>25</v>
      </c>
      <c r="D465" s="45">
        <f t="shared" si="37"/>
        <v>0.74404761904761907</v>
      </c>
      <c r="E465" s="27"/>
      <c r="F465" s="2">
        <v>464</v>
      </c>
      <c r="G465" s="5" t="s">
        <v>1978</v>
      </c>
      <c r="H465" s="2">
        <v>19</v>
      </c>
      <c r="I465" s="45">
        <f t="shared" si="38"/>
        <v>0.4422718808193668</v>
      </c>
      <c r="J465" s="27"/>
      <c r="K465" s="2">
        <v>464</v>
      </c>
      <c r="L465" s="5" t="s">
        <v>1605</v>
      </c>
      <c r="M465" s="2">
        <v>16</v>
      </c>
      <c r="N465" s="45">
        <f t="shared" si="39"/>
        <v>0.3125</v>
      </c>
      <c r="O465" s="27"/>
      <c r="P465" s="2">
        <v>464</v>
      </c>
      <c r="Q465" s="5" t="s">
        <v>2527</v>
      </c>
      <c r="R465" s="2">
        <v>23</v>
      </c>
      <c r="S465" s="45">
        <f t="shared" si="40"/>
        <v>0.44921874999999994</v>
      </c>
      <c r="T465" s="27"/>
    </row>
    <row r="466" spans="1:20" x14ac:dyDescent="0.2">
      <c r="A466" s="2">
        <v>465</v>
      </c>
      <c r="B466" s="5" t="s">
        <v>3387</v>
      </c>
      <c r="C466" s="2">
        <v>25</v>
      </c>
      <c r="D466" s="45">
        <f t="shared" si="37"/>
        <v>0.74404761904761907</v>
      </c>
      <c r="E466" s="27"/>
      <c r="F466" s="2">
        <v>465</v>
      </c>
      <c r="G466" s="5" t="s">
        <v>2572</v>
      </c>
      <c r="H466" s="2">
        <v>19</v>
      </c>
      <c r="I466" s="45">
        <f t="shared" si="38"/>
        <v>0.4422718808193668</v>
      </c>
      <c r="J466" s="27"/>
      <c r="K466" s="2">
        <v>465</v>
      </c>
      <c r="L466" s="5" t="s">
        <v>2387</v>
      </c>
      <c r="M466" s="2">
        <v>14</v>
      </c>
      <c r="N466" s="45">
        <f t="shared" si="39"/>
        <v>0.2734375</v>
      </c>
      <c r="O466" s="27"/>
      <c r="P466" s="2">
        <v>465</v>
      </c>
      <c r="Q466" s="5" t="s">
        <v>169</v>
      </c>
      <c r="R466" s="2">
        <v>23</v>
      </c>
      <c r="S466" s="45">
        <f t="shared" si="40"/>
        <v>0.44921874999999994</v>
      </c>
      <c r="T466" s="27"/>
    </row>
    <row r="467" spans="1:20" x14ac:dyDescent="0.2">
      <c r="A467" s="2">
        <v>466</v>
      </c>
      <c r="B467" s="5" t="s">
        <v>3383</v>
      </c>
      <c r="C467" s="2">
        <v>25</v>
      </c>
      <c r="D467" s="45">
        <f t="shared" si="37"/>
        <v>0.74404761904761907</v>
      </c>
      <c r="E467" s="27"/>
      <c r="F467" s="2">
        <v>466</v>
      </c>
      <c r="G467" s="5" t="s">
        <v>2698</v>
      </c>
      <c r="H467" s="2">
        <v>18</v>
      </c>
      <c r="I467" s="45">
        <f t="shared" si="38"/>
        <v>0.41899441340782123</v>
      </c>
      <c r="J467" s="27"/>
      <c r="K467" s="2">
        <v>466</v>
      </c>
      <c r="L467" s="5" t="s">
        <v>1365</v>
      </c>
      <c r="M467" s="2">
        <v>14</v>
      </c>
      <c r="N467" s="45">
        <f t="shared" si="39"/>
        <v>0.2734375</v>
      </c>
      <c r="O467" s="27"/>
      <c r="P467" s="2">
        <v>466</v>
      </c>
      <c r="Q467" s="5" t="s">
        <v>523</v>
      </c>
      <c r="R467" s="2">
        <v>21</v>
      </c>
      <c r="S467" s="45">
        <f t="shared" si="40"/>
        <v>0.41015625</v>
      </c>
      <c r="T467" s="27"/>
    </row>
    <row r="468" spans="1:20" x14ac:dyDescent="0.2">
      <c r="A468" s="2">
        <v>467</v>
      </c>
      <c r="B468" s="5" t="s">
        <v>3312</v>
      </c>
      <c r="C468" s="2">
        <v>25</v>
      </c>
      <c r="D468" s="45">
        <f t="shared" si="37"/>
        <v>0.74404761904761907</v>
      </c>
      <c r="E468" s="27"/>
      <c r="F468" s="2">
        <v>467</v>
      </c>
      <c r="G468" s="5" t="s">
        <v>2700</v>
      </c>
      <c r="H468" s="2">
        <v>17</v>
      </c>
      <c r="I468" s="45">
        <f t="shared" si="38"/>
        <v>0.3957169459962756</v>
      </c>
      <c r="J468" s="27"/>
      <c r="K468" s="2">
        <v>467</v>
      </c>
      <c r="L468" s="5" t="s">
        <v>912</v>
      </c>
      <c r="M468" s="2">
        <v>14</v>
      </c>
      <c r="N468" s="45">
        <f t="shared" si="39"/>
        <v>0.2734375</v>
      </c>
      <c r="O468" s="27"/>
      <c r="P468" s="2">
        <v>467</v>
      </c>
      <c r="Q468" s="5" t="s">
        <v>898</v>
      </c>
      <c r="R468" s="2">
        <v>20</v>
      </c>
      <c r="S468" s="45">
        <f t="shared" si="40"/>
        <v>0.390625</v>
      </c>
      <c r="T468" s="27"/>
    </row>
    <row r="469" spans="1:20" x14ac:dyDescent="0.2">
      <c r="A469" s="2">
        <v>468</v>
      </c>
      <c r="B469" s="5" t="s">
        <v>1119</v>
      </c>
      <c r="C469" s="2">
        <v>24</v>
      </c>
      <c r="D469" s="45">
        <f t="shared" si="37"/>
        <v>0.7142857142857143</v>
      </c>
      <c r="E469" s="27"/>
      <c r="F469" s="2">
        <v>468</v>
      </c>
      <c r="G469" s="5" t="s">
        <v>2562</v>
      </c>
      <c r="H469" s="2">
        <v>17</v>
      </c>
      <c r="I469" s="45">
        <f t="shared" si="38"/>
        <v>0.3957169459962756</v>
      </c>
      <c r="J469" s="27"/>
      <c r="K469" s="2">
        <v>468</v>
      </c>
      <c r="L469" s="5" t="s">
        <v>1796</v>
      </c>
      <c r="M469" s="2">
        <v>13</v>
      </c>
      <c r="N469" s="45">
        <f t="shared" si="39"/>
        <v>0.25390625</v>
      </c>
      <c r="O469" s="27"/>
      <c r="P469" s="2">
        <v>468</v>
      </c>
      <c r="Q469" s="5" t="s">
        <v>2668</v>
      </c>
      <c r="R469" s="2">
        <v>20</v>
      </c>
      <c r="S469" s="45">
        <f t="shared" si="40"/>
        <v>0.390625</v>
      </c>
      <c r="T469" s="27"/>
    </row>
    <row r="470" spans="1:20" x14ac:dyDescent="0.2">
      <c r="A470" s="2">
        <v>469</v>
      </c>
      <c r="B470" s="5" t="s">
        <v>3658</v>
      </c>
      <c r="C470" s="2">
        <v>24</v>
      </c>
      <c r="D470" s="45">
        <f t="shared" si="37"/>
        <v>0.7142857142857143</v>
      </c>
      <c r="E470" s="27"/>
      <c r="F470" s="2">
        <v>469</v>
      </c>
      <c r="G470" s="5" t="s">
        <v>650</v>
      </c>
      <c r="H470" s="2">
        <v>17</v>
      </c>
      <c r="I470" s="45">
        <f t="shared" si="38"/>
        <v>0.3957169459962756</v>
      </c>
      <c r="J470" s="27"/>
      <c r="K470" s="2">
        <v>469</v>
      </c>
      <c r="L470" s="5" t="s">
        <v>213</v>
      </c>
      <c r="M470" s="2">
        <v>12</v>
      </c>
      <c r="N470" s="45">
        <f t="shared" si="39"/>
        <v>0.234375</v>
      </c>
      <c r="O470" s="27"/>
      <c r="P470" s="2">
        <v>469</v>
      </c>
      <c r="Q470" s="5" t="s">
        <v>646</v>
      </c>
      <c r="R470" s="2">
        <v>17</v>
      </c>
      <c r="S470" s="45">
        <f t="shared" si="40"/>
        <v>0.33203125</v>
      </c>
      <c r="T470" s="27"/>
    </row>
    <row r="471" spans="1:20" x14ac:dyDescent="0.2">
      <c r="A471" s="2">
        <v>470</v>
      </c>
      <c r="B471" s="5" t="s">
        <v>3442</v>
      </c>
      <c r="C471" s="2">
        <v>24</v>
      </c>
      <c r="D471" s="45">
        <f t="shared" si="37"/>
        <v>0.7142857142857143</v>
      </c>
      <c r="E471" s="27"/>
      <c r="F471" s="2">
        <v>470</v>
      </c>
      <c r="G471" s="5" t="s">
        <v>102</v>
      </c>
      <c r="H471" s="2">
        <v>15</v>
      </c>
      <c r="I471" s="45">
        <f t="shared" si="38"/>
        <v>0.34916201117318435</v>
      </c>
      <c r="J471" s="27"/>
      <c r="K471" s="2">
        <v>470</v>
      </c>
      <c r="L471" s="5" t="s">
        <v>877</v>
      </c>
      <c r="M471" s="2">
        <v>11</v>
      </c>
      <c r="N471" s="45">
        <f t="shared" si="39"/>
        <v>0.21484375000000003</v>
      </c>
      <c r="O471" s="27"/>
      <c r="P471" s="2">
        <v>470</v>
      </c>
      <c r="Q471" s="5" t="s">
        <v>2531</v>
      </c>
      <c r="R471" s="2">
        <v>16</v>
      </c>
      <c r="S471" s="45">
        <f t="shared" si="40"/>
        <v>0.3125</v>
      </c>
      <c r="T471" s="27"/>
    </row>
    <row r="472" spans="1:20" x14ac:dyDescent="0.2">
      <c r="A472" s="2">
        <v>471</v>
      </c>
      <c r="B472" s="5" t="s">
        <v>3380</v>
      </c>
      <c r="C472" s="2">
        <v>24</v>
      </c>
      <c r="D472" s="45">
        <f t="shared" si="37"/>
        <v>0.7142857142857143</v>
      </c>
      <c r="E472" s="27"/>
      <c r="F472" s="2">
        <v>471</v>
      </c>
      <c r="G472" s="5" t="s">
        <v>2947</v>
      </c>
      <c r="H472" s="2">
        <v>15</v>
      </c>
      <c r="I472" s="45">
        <f t="shared" si="38"/>
        <v>0.34916201117318435</v>
      </c>
      <c r="J472" s="27"/>
      <c r="K472" s="2">
        <v>471</v>
      </c>
      <c r="L472" s="5" t="s">
        <v>436</v>
      </c>
      <c r="M472" s="2">
        <v>10</v>
      </c>
      <c r="N472" s="45">
        <f t="shared" si="39"/>
        <v>0.1953125</v>
      </c>
      <c r="O472" s="27"/>
      <c r="P472" s="2">
        <v>471</v>
      </c>
      <c r="Q472" s="5" t="s">
        <v>2043</v>
      </c>
      <c r="R472" s="2">
        <v>16</v>
      </c>
      <c r="S472" s="45">
        <f t="shared" si="40"/>
        <v>0.3125</v>
      </c>
      <c r="T472" s="27"/>
    </row>
    <row r="473" spans="1:20" x14ac:dyDescent="0.2">
      <c r="A473" s="2">
        <v>472</v>
      </c>
      <c r="B473" s="5" t="s">
        <v>3756</v>
      </c>
      <c r="C473" s="2">
        <v>24</v>
      </c>
      <c r="D473" s="45">
        <f t="shared" si="37"/>
        <v>0.7142857142857143</v>
      </c>
      <c r="E473" s="27"/>
      <c r="F473" s="2">
        <v>472</v>
      </c>
      <c r="G473" s="5" t="s">
        <v>55</v>
      </c>
      <c r="H473" s="2">
        <v>15</v>
      </c>
      <c r="I473" s="45">
        <f t="shared" si="38"/>
        <v>0.34916201117318435</v>
      </c>
      <c r="J473" s="27"/>
      <c r="K473" s="2">
        <v>472</v>
      </c>
      <c r="L473" s="5" t="s">
        <v>1964</v>
      </c>
      <c r="M473" s="2">
        <v>9</v>
      </c>
      <c r="N473" s="45">
        <f t="shared" si="39"/>
        <v>0.17578125</v>
      </c>
      <c r="O473" s="27"/>
      <c r="P473" s="2">
        <v>472</v>
      </c>
      <c r="Q473" s="5" t="s">
        <v>2394</v>
      </c>
      <c r="R473" s="2">
        <v>15</v>
      </c>
      <c r="S473" s="45">
        <f t="shared" si="40"/>
        <v>0.29296875</v>
      </c>
      <c r="T473" s="27"/>
    </row>
    <row r="474" spans="1:20" x14ac:dyDescent="0.2">
      <c r="A474" s="2">
        <v>473</v>
      </c>
      <c r="B474" s="5" t="s">
        <v>3565</v>
      </c>
      <c r="C474" s="2">
        <v>23</v>
      </c>
      <c r="D474" s="45">
        <f t="shared" si="37"/>
        <v>0.68452380952380953</v>
      </c>
      <c r="E474" s="27"/>
      <c r="F474" s="2">
        <v>473</v>
      </c>
      <c r="G474" s="5" t="s">
        <v>1605</v>
      </c>
      <c r="H474" s="2">
        <v>14</v>
      </c>
      <c r="I474" s="45">
        <f t="shared" si="38"/>
        <v>0.32588454376163872</v>
      </c>
      <c r="J474" s="27"/>
      <c r="K474" s="2">
        <v>473</v>
      </c>
      <c r="L474" s="5" t="s">
        <v>129</v>
      </c>
      <c r="M474" s="2">
        <v>9</v>
      </c>
      <c r="N474" s="45">
        <f t="shared" si="39"/>
        <v>0.17578125</v>
      </c>
      <c r="O474" s="27"/>
      <c r="P474" s="2">
        <v>473</v>
      </c>
      <c r="Q474" s="5" t="s">
        <v>1976</v>
      </c>
      <c r="R474" s="2">
        <v>13</v>
      </c>
      <c r="S474" s="45">
        <f t="shared" si="40"/>
        <v>0.25390625</v>
      </c>
      <c r="T474" s="27"/>
    </row>
    <row r="475" spans="1:20" x14ac:dyDescent="0.2">
      <c r="A475" s="2">
        <v>474</v>
      </c>
      <c r="B475" s="5" t="s">
        <v>3172</v>
      </c>
      <c r="C475" s="2">
        <v>23</v>
      </c>
      <c r="D475" s="45">
        <f t="shared" si="37"/>
        <v>0.68452380952380953</v>
      </c>
      <c r="E475" s="27"/>
      <c r="F475" s="2">
        <v>474</v>
      </c>
      <c r="G475" s="5" t="s">
        <v>2887</v>
      </c>
      <c r="H475" s="2">
        <v>14</v>
      </c>
      <c r="I475" s="45">
        <f t="shared" si="38"/>
        <v>0.32588454376163872</v>
      </c>
      <c r="J475" s="27"/>
      <c r="K475" s="2">
        <v>474</v>
      </c>
      <c r="L475" s="5" t="s">
        <v>659</v>
      </c>
      <c r="M475" s="2">
        <v>9</v>
      </c>
      <c r="N475" s="45">
        <f t="shared" si="39"/>
        <v>0.17578125</v>
      </c>
      <c r="O475" s="27"/>
      <c r="P475" s="2">
        <v>474</v>
      </c>
      <c r="Q475" s="5" t="s">
        <v>2453</v>
      </c>
      <c r="R475" s="2">
        <v>13</v>
      </c>
      <c r="S475" s="45">
        <f t="shared" si="40"/>
        <v>0.25390625</v>
      </c>
      <c r="T475" s="27"/>
    </row>
    <row r="476" spans="1:20" x14ac:dyDescent="0.2">
      <c r="A476" s="2">
        <v>475</v>
      </c>
      <c r="B476" s="5" t="s">
        <v>3665</v>
      </c>
      <c r="C476" s="2">
        <v>23</v>
      </c>
      <c r="D476" s="45">
        <f t="shared" si="37"/>
        <v>0.68452380952380953</v>
      </c>
      <c r="E476" s="27"/>
      <c r="F476" s="2">
        <v>475</v>
      </c>
      <c r="G476" s="5" t="s">
        <v>2591</v>
      </c>
      <c r="H476" s="2">
        <v>14</v>
      </c>
      <c r="I476" s="45">
        <f t="shared" si="38"/>
        <v>0.32588454376163872</v>
      </c>
      <c r="J476" s="27"/>
      <c r="K476" s="2">
        <v>475</v>
      </c>
      <c r="L476" s="5" t="s">
        <v>2687</v>
      </c>
      <c r="M476" s="2">
        <v>9</v>
      </c>
      <c r="N476" s="45">
        <f t="shared" si="39"/>
        <v>0.17578125</v>
      </c>
      <c r="O476" s="27"/>
      <c r="P476" s="2">
        <v>475</v>
      </c>
      <c r="Q476" s="5" t="s">
        <v>1777</v>
      </c>
      <c r="R476" s="2">
        <v>12</v>
      </c>
      <c r="S476" s="45">
        <f t="shared" si="40"/>
        <v>0.234375</v>
      </c>
      <c r="T476" s="27"/>
    </row>
    <row r="477" spans="1:20" x14ac:dyDescent="0.2">
      <c r="A477" s="2">
        <v>476</v>
      </c>
      <c r="B477" s="5" t="s">
        <v>3749</v>
      </c>
      <c r="C477" s="2">
        <v>23</v>
      </c>
      <c r="D477" s="45">
        <f t="shared" si="37"/>
        <v>0.68452380952380953</v>
      </c>
      <c r="E477" s="27"/>
      <c r="F477" s="2">
        <v>476</v>
      </c>
      <c r="G477" s="5" t="s">
        <v>2846</v>
      </c>
      <c r="H477" s="2">
        <v>13</v>
      </c>
      <c r="I477" s="45">
        <f t="shared" si="38"/>
        <v>0.3026070763500931</v>
      </c>
      <c r="J477" s="27"/>
      <c r="K477" s="2">
        <v>476</v>
      </c>
      <c r="L477" s="5" t="s">
        <v>227</v>
      </c>
      <c r="M477" s="2">
        <v>8</v>
      </c>
      <c r="N477" s="45">
        <f t="shared" si="39"/>
        <v>0.15625</v>
      </c>
      <c r="O477" s="27"/>
      <c r="P477" s="2">
        <v>476</v>
      </c>
      <c r="Q477" s="5" t="s">
        <v>1590</v>
      </c>
      <c r="R477" s="2">
        <v>11</v>
      </c>
      <c r="S477" s="45">
        <f t="shared" si="40"/>
        <v>0.21484375000000003</v>
      </c>
      <c r="T477" s="27"/>
    </row>
    <row r="478" spans="1:20" x14ac:dyDescent="0.2">
      <c r="A478" s="2">
        <v>477</v>
      </c>
      <c r="B478" s="5" t="s">
        <v>3531</v>
      </c>
      <c r="C478" s="2">
        <v>23</v>
      </c>
      <c r="D478" s="45">
        <f t="shared" si="37"/>
        <v>0.68452380952380953</v>
      </c>
      <c r="E478" s="27"/>
      <c r="F478" s="2">
        <v>477</v>
      </c>
      <c r="G478" s="5" t="s">
        <v>2832</v>
      </c>
      <c r="H478" s="2">
        <v>12</v>
      </c>
      <c r="I478" s="45">
        <f t="shared" si="38"/>
        <v>0.27932960893854747</v>
      </c>
      <c r="J478" s="27"/>
      <c r="K478" s="2">
        <v>477</v>
      </c>
      <c r="L478" s="5" t="s">
        <v>207</v>
      </c>
      <c r="M478" s="2">
        <v>7</v>
      </c>
      <c r="N478" s="45">
        <f t="shared" si="39"/>
        <v>0.13671875</v>
      </c>
      <c r="O478" s="27"/>
      <c r="P478" s="2">
        <v>477</v>
      </c>
      <c r="Q478" s="5" t="s">
        <v>1525</v>
      </c>
      <c r="R478" s="2">
        <v>9</v>
      </c>
      <c r="S478" s="45">
        <f t="shared" si="40"/>
        <v>0.17578125</v>
      </c>
      <c r="T478" s="27"/>
    </row>
    <row r="479" spans="1:20" x14ac:dyDescent="0.2">
      <c r="A479" s="2">
        <v>478</v>
      </c>
      <c r="B479" s="5" t="s">
        <v>3232</v>
      </c>
      <c r="C479" s="2">
        <v>22</v>
      </c>
      <c r="D479" s="45">
        <f t="shared" si="37"/>
        <v>0.65476190476190477</v>
      </c>
      <c r="E479" s="27"/>
      <c r="F479" s="2">
        <v>478</v>
      </c>
      <c r="G479" s="5" t="s">
        <v>2790</v>
      </c>
      <c r="H479" s="2">
        <v>12</v>
      </c>
      <c r="I479" s="45">
        <f t="shared" si="38"/>
        <v>0.27932960893854747</v>
      </c>
      <c r="J479" s="27"/>
      <c r="K479" s="2">
        <v>478</v>
      </c>
      <c r="L479" s="5" t="s">
        <v>2437</v>
      </c>
      <c r="M479" s="2">
        <v>7</v>
      </c>
      <c r="N479" s="45">
        <f t="shared" si="39"/>
        <v>0.13671875</v>
      </c>
      <c r="O479" s="27"/>
      <c r="P479" s="2">
        <v>478</v>
      </c>
      <c r="Q479" s="5" t="s">
        <v>2538</v>
      </c>
      <c r="R479" s="2">
        <v>9</v>
      </c>
      <c r="S479" s="45">
        <f t="shared" si="40"/>
        <v>0.17578125</v>
      </c>
      <c r="T479" s="27"/>
    </row>
    <row r="480" spans="1:20" x14ac:dyDescent="0.2">
      <c r="A480" s="2">
        <v>479</v>
      </c>
      <c r="B480" s="5" t="s">
        <v>3289</v>
      </c>
      <c r="C480" s="2">
        <v>22</v>
      </c>
      <c r="D480" s="45">
        <f t="shared" si="37"/>
        <v>0.65476190476190477</v>
      </c>
      <c r="E480" s="27"/>
      <c r="F480" s="2">
        <v>479</v>
      </c>
      <c r="G480" s="5" t="s">
        <v>2573</v>
      </c>
      <c r="H480" s="2">
        <v>11</v>
      </c>
      <c r="I480" s="45">
        <f t="shared" si="38"/>
        <v>0.25605214152700184</v>
      </c>
      <c r="J480" s="27"/>
      <c r="K480" s="2">
        <v>479</v>
      </c>
      <c r="L480" s="5" t="s">
        <v>192</v>
      </c>
      <c r="M480" s="2">
        <v>6</v>
      </c>
      <c r="N480" s="45">
        <f t="shared" si="39"/>
        <v>0.1171875</v>
      </c>
      <c r="O480" s="27"/>
      <c r="P480" s="2">
        <v>479</v>
      </c>
      <c r="Q480" s="5" t="s">
        <v>2672</v>
      </c>
      <c r="R480" s="2">
        <v>9</v>
      </c>
      <c r="S480" s="45">
        <f t="shared" si="40"/>
        <v>0.17578125</v>
      </c>
      <c r="T480" s="27"/>
    </row>
    <row r="481" spans="1:20" x14ac:dyDescent="0.2">
      <c r="A481" s="2">
        <v>480</v>
      </c>
      <c r="B481" s="5" t="s">
        <v>3655</v>
      </c>
      <c r="C481" s="2">
        <v>22</v>
      </c>
      <c r="D481" s="45">
        <f t="shared" si="37"/>
        <v>0.65476190476190477</v>
      </c>
      <c r="E481" s="27"/>
      <c r="F481" s="2">
        <v>480</v>
      </c>
      <c r="G481" s="5" t="s">
        <v>2889</v>
      </c>
      <c r="H481" s="2">
        <v>11</v>
      </c>
      <c r="I481" s="45">
        <f t="shared" si="38"/>
        <v>0.25605214152700184</v>
      </c>
      <c r="J481" s="27"/>
      <c r="K481" s="2">
        <v>480</v>
      </c>
      <c r="L481" s="5" t="s">
        <v>876</v>
      </c>
      <c r="M481" s="2">
        <v>6</v>
      </c>
      <c r="N481" s="45">
        <f t="shared" si="39"/>
        <v>0.1171875</v>
      </c>
      <c r="O481" s="27"/>
      <c r="P481" s="2">
        <v>480</v>
      </c>
      <c r="Q481" s="5" t="s">
        <v>1526</v>
      </c>
      <c r="R481" s="2">
        <v>8</v>
      </c>
      <c r="S481" s="45">
        <f t="shared" si="40"/>
        <v>0.15625</v>
      </c>
      <c r="T481" s="27"/>
    </row>
    <row r="482" spans="1:20" x14ac:dyDescent="0.2">
      <c r="A482" s="2">
        <v>481</v>
      </c>
      <c r="B482" s="5" t="s">
        <v>3730</v>
      </c>
      <c r="C482" s="2">
        <v>22</v>
      </c>
      <c r="D482" s="45">
        <f t="shared" si="37"/>
        <v>0.65476190476190477</v>
      </c>
      <c r="E482" s="27"/>
      <c r="F482" s="2">
        <v>481</v>
      </c>
      <c r="G482" s="5" t="s">
        <v>2830</v>
      </c>
      <c r="H482" s="2">
        <v>11</v>
      </c>
      <c r="I482" s="45">
        <f t="shared" si="38"/>
        <v>0.25605214152700184</v>
      </c>
      <c r="J482" s="27"/>
      <c r="K482" s="2">
        <v>481</v>
      </c>
      <c r="L482" s="5" t="s">
        <v>2046</v>
      </c>
      <c r="M482" s="2">
        <v>6</v>
      </c>
      <c r="N482" s="45">
        <f t="shared" si="39"/>
        <v>0.1171875</v>
      </c>
      <c r="O482" s="27"/>
      <c r="P482" s="2">
        <v>481</v>
      </c>
      <c r="Q482" s="5" t="s">
        <v>459</v>
      </c>
      <c r="R482" s="2">
        <v>8</v>
      </c>
      <c r="S482" s="45">
        <f t="shared" si="40"/>
        <v>0.15625</v>
      </c>
      <c r="T482" s="27"/>
    </row>
    <row r="483" spans="1:20" x14ac:dyDescent="0.2">
      <c r="A483" s="2">
        <v>482</v>
      </c>
      <c r="B483" s="5" t="s">
        <v>824</v>
      </c>
      <c r="C483" s="2">
        <v>21</v>
      </c>
      <c r="D483" s="45">
        <f t="shared" si="37"/>
        <v>0.625</v>
      </c>
      <c r="E483" s="27"/>
      <c r="F483" s="2">
        <v>482</v>
      </c>
      <c r="G483" s="5" t="s">
        <v>2946</v>
      </c>
      <c r="H483" s="2">
        <v>11</v>
      </c>
      <c r="I483" s="45">
        <f t="shared" si="38"/>
        <v>0.25605214152700184</v>
      </c>
      <c r="J483" s="27"/>
      <c r="K483" s="2">
        <v>482</v>
      </c>
      <c r="L483" s="5" t="s">
        <v>128</v>
      </c>
      <c r="M483" s="2">
        <v>6</v>
      </c>
      <c r="N483" s="45">
        <f t="shared" si="39"/>
        <v>0.1171875</v>
      </c>
      <c r="O483" s="27"/>
      <c r="P483" s="2">
        <v>482</v>
      </c>
      <c r="Q483" s="5" t="s">
        <v>1775</v>
      </c>
      <c r="R483" s="2">
        <v>8</v>
      </c>
      <c r="S483" s="45">
        <f t="shared" si="40"/>
        <v>0.15625</v>
      </c>
      <c r="T483" s="27"/>
    </row>
    <row r="484" spans="1:20" x14ac:dyDescent="0.2">
      <c r="A484" s="2">
        <v>483</v>
      </c>
      <c r="B484" s="5" t="s">
        <v>3731</v>
      </c>
      <c r="C484" s="2">
        <v>21</v>
      </c>
      <c r="D484" s="45">
        <f t="shared" si="37"/>
        <v>0.625</v>
      </c>
      <c r="E484" s="27"/>
      <c r="F484" s="2">
        <v>483</v>
      </c>
      <c r="G484" s="5" t="s">
        <v>2527</v>
      </c>
      <c r="H484" s="2">
        <v>9</v>
      </c>
      <c r="I484" s="45">
        <f t="shared" si="38"/>
        <v>0.20949720670391062</v>
      </c>
      <c r="J484" s="27"/>
      <c r="K484" s="2">
        <v>483</v>
      </c>
      <c r="L484" s="5" t="s">
        <v>752</v>
      </c>
      <c r="M484" s="2">
        <v>6</v>
      </c>
      <c r="N484" s="45">
        <f t="shared" si="39"/>
        <v>0.1171875</v>
      </c>
      <c r="O484" s="27"/>
      <c r="P484" s="2">
        <v>483</v>
      </c>
      <c r="Q484" s="5" t="s">
        <v>2372</v>
      </c>
      <c r="R484" s="2">
        <v>8</v>
      </c>
      <c r="S484" s="45">
        <f t="shared" si="40"/>
        <v>0.15625</v>
      </c>
      <c r="T484" s="27"/>
    </row>
    <row r="485" spans="1:20" x14ac:dyDescent="0.2">
      <c r="A485" s="2">
        <v>484</v>
      </c>
      <c r="B485" s="5" t="s">
        <v>3468</v>
      </c>
      <c r="C485" s="2">
        <v>21</v>
      </c>
      <c r="D485" s="45">
        <f t="shared" si="37"/>
        <v>0.625</v>
      </c>
      <c r="E485" s="27"/>
      <c r="F485" s="2">
        <v>484</v>
      </c>
      <c r="G485" s="5" t="s">
        <v>2942</v>
      </c>
      <c r="H485" s="2">
        <v>9</v>
      </c>
      <c r="I485" s="45">
        <f t="shared" si="38"/>
        <v>0.20949720670391062</v>
      </c>
      <c r="J485" s="27"/>
      <c r="K485" s="2">
        <v>484</v>
      </c>
      <c r="L485" s="5" t="s">
        <v>1778</v>
      </c>
      <c r="M485" s="2">
        <v>4</v>
      </c>
      <c r="N485" s="45">
        <f t="shared" si="39"/>
        <v>7.8125E-2</v>
      </c>
      <c r="O485" s="27"/>
      <c r="P485" s="2">
        <v>484</v>
      </c>
      <c r="Q485" s="5" t="s">
        <v>640</v>
      </c>
      <c r="R485" s="2">
        <v>6</v>
      </c>
      <c r="S485" s="45">
        <f t="shared" si="40"/>
        <v>0.1171875</v>
      </c>
      <c r="T485" s="27"/>
    </row>
    <row r="486" spans="1:20" x14ac:dyDescent="0.2">
      <c r="A486" s="2">
        <v>485</v>
      </c>
      <c r="B486" s="5" t="s">
        <v>3559</v>
      </c>
      <c r="C486" s="2">
        <v>21</v>
      </c>
      <c r="D486" s="45">
        <f t="shared" si="37"/>
        <v>0.625</v>
      </c>
      <c r="E486" s="27"/>
      <c r="F486" s="2">
        <v>485</v>
      </c>
      <c r="G486" s="5" t="s">
        <v>2757</v>
      </c>
      <c r="H486" s="2">
        <v>9</v>
      </c>
      <c r="I486" s="45">
        <f t="shared" si="38"/>
        <v>0.20949720670391062</v>
      </c>
      <c r="J486" s="27"/>
      <c r="K486" s="2">
        <v>485</v>
      </c>
      <c r="L486" s="5" t="s">
        <v>459</v>
      </c>
      <c r="M486" s="2">
        <v>3</v>
      </c>
      <c r="N486" s="45">
        <f t="shared" si="39"/>
        <v>5.859375E-2</v>
      </c>
      <c r="O486" s="27"/>
      <c r="P486" s="2">
        <v>485</v>
      </c>
      <c r="Q486" s="5" t="s">
        <v>2425</v>
      </c>
      <c r="R486" s="2">
        <v>6</v>
      </c>
      <c r="S486" s="45">
        <f t="shared" si="40"/>
        <v>0.1171875</v>
      </c>
      <c r="T486" s="27"/>
    </row>
    <row r="487" spans="1:20" x14ac:dyDescent="0.2">
      <c r="A487" s="2">
        <v>486</v>
      </c>
      <c r="B487" s="5" t="s">
        <v>3656</v>
      </c>
      <c r="C487" s="2">
        <v>21</v>
      </c>
      <c r="D487" s="45">
        <f t="shared" si="37"/>
        <v>0.625</v>
      </c>
      <c r="E487" s="27"/>
      <c r="F487" s="2">
        <v>486</v>
      </c>
      <c r="G487" s="5" t="s">
        <v>2589</v>
      </c>
      <c r="H487" s="2">
        <v>8</v>
      </c>
      <c r="I487" s="45">
        <f t="shared" si="38"/>
        <v>0.18621973929236499</v>
      </c>
      <c r="J487" s="27"/>
      <c r="K487" s="2">
        <v>486</v>
      </c>
      <c r="L487" s="5" t="s">
        <v>875</v>
      </c>
      <c r="M487" s="2">
        <v>2</v>
      </c>
      <c r="N487" s="45">
        <f t="shared" si="39"/>
        <v>3.90625E-2</v>
      </c>
      <c r="O487" s="27"/>
      <c r="P487" s="2">
        <v>486</v>
      </c>
      <c r="Q487" s="5" t="s">
        <v>1455</v>
      </c>
      <c r="R487" s="2">
        <v>5</v>
      </c>
      <c r="S487" s="45">
        <f t="shared" si="40"/>
        <v>9.765625E-2</v>
      </c>
      <c r="T487" s="27"/>
    </row>
    <row r="488" spans="1:20" x14ac:dyDescent="0.2">
      <c r="A488" s="2">
        <v>487</v>
      </c>
      <c r="B488" s="5" t="s">
        <v>3415</v>
      </c>
      <c r="C488" s="2">
        <v>21</v>
      </c>
      <c r="D488" s="45">
        <f t="shared" si="37"/>
        <v>0.625</v>
      </c>
      <c r="E488" s="27"/>
      <c r="F488" s="2">
        <v>487</v>
      </c>
      <c r="G488" s="5" t="s">
        <v>2076</v>
      </c>
      <c r="H488" s="2">
        <v>7</v>
      </c>
      <c r="I488" s="45">
        <f t="shared" si="38"/>
        <v>0.16294227188081936</v>
      </c>
      <c r="J488" s="27"/>
      <c r="K488" s="2">
        <v>487</v>
      </c>
      <c r="L488" s="5" t="s">
        <v>2220</v>
      </c>
      <c r="M488" s="2">
        <v>2</v>
      </c>
      <c r="N488" s="45">
        <f t="shared" si="39"/>
        <v>3.90625E-2</v>
      </c>
      <c r="O488" s="27"/>
      <c r="P488" s="2">
        <v>487</v>
      </c>
      <c r="Q488" s="5" t="s">
        <v>2522</v>
      </c>
      <c r="R488" s="2">
        <v>5</v>
      </c>
      <c r="S488" s="45">
        <f t="shared" si="40"/>
        <v>9.765625E-2</v>
      </c>
      <c r="T488" s="27"/>
    </row>
    <row r="489" spans="1:20" x14ac:dyDescent="0.2">
      <c r="A489" s="2">
        <v>488</v>
      </c>
      <c r="B489" s="5" t="s">
        <v>3758</v>
      </c>
      <c r="C489" s="2">
        <v>21</v>
      </c>
      <c r="D489" s="45">
        <f t="shared" si="37"/>
        <v>0.625</v>
      </c>
      <c r="E489" s="27"/>
      <c r="F489" s="2">
        <v>488</v>
      </c>
      <c r="G489" s="5" t="s">
        <v>739</v>
      </c>
      <c r="H489" s="2">
        <v>7</v>
      </c>
      <c r="I489" s="45">
        <f t="shared" si="38"/>
        <v>0.16294227188081936</v>
      </c>
      <c r="J489" s="27"/>
      <c r="K489" s="27"/>
      <c r="L489" s="27"/>
      <c r="M489" s="43"/>
      <c r="N489" s="43"/>
      <c r="O489" s="43"/>
      <c r="P489" s="2">
        <v>488</v>
      </c>
      <c r="Q489" s="5" t="s">
        <v>2427</v>
      </c>
      <c r="R489" s="2">
        <v>5</v>
      </c>
      <c r="S489" s="45">
        <f t="shared" si="40"/>
        <v>9.765625E-2</v>
      </c>
      <c r="T489" s="27"/>
    </row>
    <row r="490" spans="1:20" x14ac:dyDescent="0.2">
      <c r="A490" s="2">
        <v>489</v>
      </c>
      <c r="B490" s="5" t="s">
        <v>3311</v>
      </c>
      <c r="C490" s="2">
        <v>21</v>
      </c>
      <c r="D490" s="45">
        <f t="shared" si="37"/>
        <v>0.625</v>
      </c>
      <c r="E490" s="27"/>
      <c r="F490" s="2">
        <v>489</v>
      </c>
      <c r="G490" s="5" t="s">
        <v>2839</v>
      </c>
      <c r="H490" s="2">
        <v>7</v>
      </c>
      <c r="I490" s="45">
        <f t="shared" si="38"/>
        <v>0.16294227188081936</v>
      </c>
      <c r="J490" s="27"/>
      <c r="K490" s="27"/>
      <c r="L490" s="27"/>
      <c r="M490" s="43"/>
      <c r="N490" s="43"/>
      <c r="O490" s="43"/>
      <c r="P490" s="2">
        <v>489</v>
      </c>
      <c r="Q490" s="5" t="s">
        <v>2530</v>
      </c>
      <c r="R490" s="2">
        <v>4</v>
      </c>
      <c r="S490" s="45">
        <f t="shared" si="40"/>
        <v>7.8125E-2</v>
      </c>
      <c r="T490" s="27"/>
    </row>
    <row r="491" spans="1:20" x14ac:dyDescent="0.2">
      <c r="A491" s="2">
        <v>490</v>
      </c>
      <c r="B491" s="5" t="s">
        <v>3663</v>
      </c>
      <c r="C491" s="2">
        <v>20</v>
      </c>
      <c r="D491" s="45">
        <f t="shared" si="37"/>
        <v>0.59523809523809523</v>
      </c>
      <c r="E491" s="27"/>
      <c r="F491" s="2">
        <v>490</v>
      </c>
      <c r="G491" s="5" t="s">
        <v>2574</v>
      </c>
      <c r="H491" s="2">
        <v>7</v>
      </c>
      <c r="I491" s="45">
        <f t="shared" si="38"/>
        <v>0.16294227188081936</v>
      </c>
      <c r="J491" s="27"/>
      <c r="K491" s="27"/>
      <c r="L491" s="27"/>
      <c r="M491" s="43"/>
      <c r="N491" s="43"/>
      <c r="O491" s="43"/>
      <c r="P491" s="2">
        <v>490</v>
      </c>
      <c r="Q491" s="5" t="s">
        <v>1536</v>
      </c>
      <c r="R491" s="2">
        <v>4</v>
      </c>
      <c r="S491" s="45">
        <f t="shared" si="40"/>
        <v>7.8125E-2</v>
      </c>
      <c r="T491" s="27"/>
    </row>
    <row r="492" spans="1:20" x14ac:dyDescent="0.2">
      <c r="A492" s="2">
        <v>491</v>
      </c>
      <c r="B492" s="5" t="s">
        <v>3716</v>
      </c>
      <c r="C492" s="2">
        <v>20</v>
      </c>
      <c r="D492" s="45">
        <f t="shared" si="37"/>
        <v>0.59523809523809523</v>
      </c>
      <c r="E492" s="27"/>
      <c r="F492" s="2">
        <v>491</v>
      </c>
      <c r="G492" s="5" t="s">
        <v>47</v>
      </c>
      <c r="H492" s="2">
        <v>7</v>
      </c>
      <c r="I492" s="45">
        <f t="shared" si="38"/>
        <v>0.16294227188081936</v>
      </c>
      <c r="J492" s="27"/>
      <c r="K492" s="27"/>
      <c r="L492" s="27"/>
      <c r="M492" s="43"/>
      <c r="N492" s="43"/>
      <c r="O492" s="43"/>
      <c r="P492" s="2">
        <v>491</v>
      </c>
      <c r="Q492" s="5" t="s">
        <v>2182</v>
      </c>
      <c r="R492" s="2">
        <v>4</v>
      </c>
      <c r="S492" s="45">
        <f t="shared" si="40"/>
        <v>7.8125E-2</v>
      </c>
      <c r="T492" s="27"/>
    </row>
    <row r="493" spans="1:20" x14ac:dyDescent="0.2">
      <c r="A493" s="2">
        <v>492</v>
      </c>
      <c r="B493" s="5" t="s">
        <v>3751</v>
      </c>
      <c r="C493" s="2">
        <v>20</v>
      </c>
      <c r="D493" s="45">
        <f t="shared" si="37"/>
        <v>0.59523809523809523</v>
      </c>
      <c r="E493" s="27"/>
      <c r="F493" s="2">
        <v>492</v>
      </c>
      <c r="G493" s="5" t="s">
        <v>2943</v>
      </c>
      <c r="H493" s="2">
        <v>6</v>
      </c>
      <c r="I493" s="45">
        <f t="shared" si="38"/>
        <v>0.13966480446927373</v>
      </c>
      <c r="J493" s="27"/>
      <c r="K493" s="27"/>
      <c r="L493" s="27"/>
      <c r="M493" s="43"/>
      <c r="N493" s="43"/>
      <c r="O493" s="43"/>
      <c r="P493" s="2">
        <v>492</v>
      </c>
      <c r="Q493" s="5" t="s">
        <v>2458</v>
      </c>
      <c r="R493" s="2">
        <v>3</v>
      </c>
      <c r="S493" s="45">
        <f t="shared" si="40"/>
        <v>5.859375E-2</v>
      </c>
      <c r="T493" s="27"/>
    </row>
    <row r="494" spans="1:20" x14ac:dyDescent="0.2">
      <c r="A494" s="2">
        <v>493</v>
      </c>
      <c r="B494" s="5" t="s">
        <v>3502</v>
      </c>
      <c r="C494" s="2">
        <v>19</v>
      </c>
      <c r="D494" s="45">
        <f t="shared" si="37"/>
        <v>0.56547619047619047</v>
      </c>
      <c r="E494" s="27"/>
      <c r="F494" s="2">
        <v>493</v>
      </c>
      <c r="G494" s="5" t="s">
        <v>2567</v>
      </c>
      <c r="H494" s="2">
        <v>6</v>
      </c>
      <c r="I494" s="45">
        <f t="shared" si="38"/>
        <v>0.13966480446927373</v>
      </c>
      <c r="J494" s="27"/>
      <c r="K494" s="27"/>
      <c r="L494" s="27"/>
      <c r="M494" s="43"/>
      <c r="N494" s="43"/>
      <c r="O494" s="43"/>
      <c r="P494" s="2">
        <v>493</v>
      </c>
      <c r="Q494" s="5" t="s">
        <v>94</v>
      </c>
      <c r="R494" s="2">
        <v>3</v>
      </c>
      <c r="S494" s="45">
        <f t="shared" si="40"/>
        <v>5.859375E-2</v>
      </c>
      <c r="T494" s="27"/>
    </row>
    <row r="495" spans="1:20" x14ac:dyDescent="0.2">
      <c r="A495" s="2">
        <v>494</v>
      </c>
      <c r="B495" s="5" t="s">
        <v>3233</v>
      </c>
      <c r="C495" s="2">
        <v>19</v>
      </c>
      <c r="D495" s="45">
        <f t="shared" si="37"/>
        <v>0.56547619047619047</v>
      </c>
      <c r="E495" s="27"/>
      <c r="F495" s="2">
        <v>494</v>
      </c>
      <c r="G495" s="5" t="s">
        <v>2769</v>
      </c>
      <c r="H495" s="2">
        <v>6</v>
      </c>
      <c r="I495" s="45">
        <f t="shared" si="38"/>
        <v>0.13966480446927373</v>
      </c>
      <c r="J495" s="27"/>
      <c r="K495" s="27"/>
      <c r="L495" s="27"/>
      <c r="M495" s="43"/>
      <c r="N495" s="43"/>
      <c r="O495" s="43"/>
      <c r="P495" s="2">
        <v>494</v>
      </c>
      <c r="Q495" s="5" t="s">
        <v>2615</v>
      </c>
      <c r="R495" s="2">
        <v>3</v>
      </c>
      <c r="S495" s="45">
        <f t="shared" si="40"/>
        <v>5.859375E-2</v>
      </c>
      <c r="T495" s="27"/>
    </row>
    <row r="496" spans="1:20" x14ac:dyDescent="0.2">
      <c r="A496" s="2">
        <v>495</v>
      </c>
      <c r="B496" s="5" t="s">
        <v>3141</v>
      </c>
      <c r="C496" s="2">
        <v>19</v>
      </c>
      <c r="D496" s="45">
        <f t="shared" si="37"/>
        <v>0.56547619047619047</v>
      </c>
      <c r="E496" s="27"/>
      <c r="F496" s="2">
        <v>495</v>
      </c>
      <c r="G496" s="5" t="s">
        <v>2919</v>
      </c>
      <c r="H496" s="2">
        <v>5</v>
      </c>
      <c r="I496" s="45">
        <f t="shared" si="38"/>
        <v>0.11638733705772812</v>
      </c>
      <c r="J496" s="27"/>
      <c r="K496" s="27"/>
      <c r="L496" s="27"/>
      <c r="M496" s="43"/>
      <c r="N496" s="43"/>
      <c r="O496" s="43"/>
      <c r="P496" s="2">
        <v>495</v>
      </c>
      <c r="Q496" s="5" t="s">
        <v>2520</v>
      </c>
      <c r="R496" s="2">
        <v>3</v>
      </c>
      <c r="S496" s="45">
        <f t="shared" si="40"/>
        <v>5.859375E-2</v>
      </c>
      <c r="T496" s="27"/>
    </row>
    <row r="497" spans="1:20" x14ac:dyDescent="0.2">
      <c r="A497" s="2">
        <v>496</v>
      </c>
      <c r="B497" s="5" t="s">
        <v>3648</v>
      </c>
      <c r="C497" s="2">
        <v>19</v>
      </c>
      <c r="D497" s="45">
        <f t="shared" si="37"/>
        <v>0.56547619047619047</v>
      </c>
      <c r="E497" s="27"/>
      <c r="F497" s="2">
        <v>496</v>
      </c>
      <c r="G497" s="5" t="s">
        <v>2939</v>
      </c>
      <c r="H497" s="2">
        <v>5</v>
      </c>
      <c r="I497" s="45">
        <f t="shared" si="38"/>
        <v>0.11638733705772812</v>
      </c>
      <c r="J497" s="27"/>
      <c r="K497" s="27"/>
      <c r="L497" s="27"/>
      <c r="M497" s="43"/>
      <c r="N497" s="43"/>
      <c r="O497" s="43"/>
      <c r="P497" s="2">
        <v>496</v>
      </c>
      <c r="Q497" s="5" t="s">
        <v>2528</v>
      </c>
      <c r="R497" s="2">
        <v>2</v>
      </c>
      <c r="S497" s="45">
        <f t="shared" si="40"/>
        <v>3.90625E-2</v>
      </c>
      <c r="T497" s="27"/>
    </row>
    <row r="498" spans="1:20" x14ac:dyDescent="0.2">
      <c r="A498" s="2">
        <v>497</v>
      </c>
      <c r="B498" s="5" t="s">
        <v>3721</v>
      </c>
      <c r="C498" s="2">
        <v>19</v>
      </c>
      <c r="D498" s="45">
        <f t="shared" si="37"/>
        <v>0.56547619047619047</v>
      </c>
      <c r="E498" s="27"/>
      <c r="F498" s="2">
        <v>497</v>
      </c>
      <c r="G498" s="5" t="s">
        <v>2019</v>
      </c>
      <c r="H498" s="2">
        <v>5</v>
      </c>
      <c r="I498" s="45">
        <f t="shared" si="38"/>
        <v>0.11638733705772812</v>
      </c>
      <c r="J498" s="27"/>
      <c r="K498" s="27"/>
      <c r="L498" s="27"/>
      <c r="M498" s="43"/>
      <c r="N498" s="43"/>
      <c r="O498" s="43"/>
      <c r="P498" s="2">
        <v>497</v>
      </c>
      <c r="Q498" s="5" t="s">
        <v>65</v>
      </c>
      <c r="R498" s="2">
        <v>2</v>
      </c>
      <c r="S498" s="45">
        <f t="shared" si="40"/>
        <v>3.90625E-2</v>
      </c>
      <c r="T498" s="27"/>
    </row>
    <row r="499" spans="1:20" x14ac:dyDescent="0.2">
      <c r="A499" s="2">
        <v>498</v>
      </c>
      <c r="B499" s="5" t="s">
        <v>3344</v>
      </c>
      <c r="C499" s="2">
        <v>19</v>
      </c>
      <c r="D499" s="45">
        <f t="shared" si="37"/>
        <v>0.56547619047619047</v>
      </c>
      <c r="E499" s="27"/>
      <c r="F499" s="2">
        <v>498</v>
      </c>
      <c r="G499" s="5" t="s">
        <v>49</v>
      </c>
      <c r="H499" s="2">
        <v>5</v>
      </c>
      <c r="I499" s="45">
        <f t="shared" si="38"/>
        <v>0.11638733705772812</v>
      </c>
      <c r="J499" s="27"/>
      <c r="K499" s="27"/>
      <c r="L499" s="27"/>
      <c r="M499" s="43"/>
      <c r="N499" s="43"/>
      <c r="O499" s="43"/>
      <c r="P499" s="2">
        <v>498</v>
      </c>
      <c r="Q499" s="5" t="s">
        <v>2248</v>
      </c>
      <c r="R499" s="2">
        <v>2</v>
      </c>
      <c r="S499" s="45">
        <f t="shared" si="40"/>
        <v>3.90625E-2</v>
      </c>
      <c r="T499" s="27"/>
    </row>
    <row r="500" spans="1:20" x14ac:dyDescent="0.2">
      <c r="A500" s="2">
        <v>499</v>
      </c>
      <c r="B500" s="5" t="s">
        <v>3672</v>
      </c>
      <c r="C500" s="2">
        <v>19</v>
      </c>
      <c r="D500" s="45">
        <f t="shared" si="37"/>
        <v>0.56547619047619047</v>
      </c>
      <c r="E500" s="27"/>
      <c r="F500" s="2">
        <v>499</v>
      </c>
      <c r="G500" s="5" t="s">
        <v>12</v>
      </c>
      <c r="H500" s="2">
        <v>5</v>
      </c>
      <c r="I500" s="45">
        <f t="shared" si="38"/>
        <v>0.11638733705772812</v>
      </c>
      <c r="J500" s="27"/>
      <c r="K500" s="27"/>
      <c r="L500" s="27"/>
      <c r="M500" s="43"/>
      <c r="N500" s="43"/>
      <c r="O500" s="43"/>
      <c r="P500" s="2">
        <v>499</v>
      </c>
      <c r="Q500" s="5" t="s">
        <v>2415</v>
      </c>
      <c r="R500" s="2">
        <v>1</v>
      </c>
      <c r="S500" s="45">
        <f t="shared" si="40"/>
        <v>1.953125E-2</v>
      </c>
      <c r="T500" s="27"/>
    </row>
    <row r="501" spans="1:20" x14ac:dyDescent="0.2">
      <c r="A501" s="2">
        <v>500</v>
      </c>
      <c r="B501" s="5" t="s">
        <v>3384</v>
      </c>
      <c r="C501" s="2">
        <v>19</v>
      </c>
      <c r="D501" s="45">
        <f t="shared" si="37"/>
        <v>0.56547619047619047</v>
      </c>
      <c r="E501" s="27"/>
      <c r="F501" s="2">
        <v>500</v>
      </c>
      <c r="G501" s="5" t="s">
        <v>11</v>
      </c>
      <c r="H501" s="2">
        <v>5</v>
      </c>
      <c r="I501" s="45">
        <f t="shared" si="38"/>
        <v>0.11638733705772812</v>
      </c>
      <c r="J501" s="27"/>
      <c r="K501" s="27"/>
      <c r="L501" s="27"/>
      <c r="M501" s="43"/>
      <c r="N501" s="43"/>
      <c r="O501" s="43"/>
      <c r="P501" s="2">
        <v>500</v>
      </c>
      <c r="Q501" s="5" t="s">
        <v>2114</v>
      </c>
      <c r="R501" s="2">
        <v>1</v>
      </c>
      <c r="S501" s="45">
        <f t="shared" si="40"/>
        <v>1.953125E-2</v>
      </c>
      <c r="T501" s="27"/>
    </row>
    <row r="502" spans="1:20" x14ac:dyDescent="0.2">
      <c r="A502" s="2">
        <v>501</v>
      </c>
      <c r="B502" s="5" t="s">
        <v>3678</v>
      </c>
      <c r="C502" s="2">
        <v>18</v>
      </c>
      <c r="D502" s="45">
        <f t="shared" si="37"/>
        <v>0.5357142857142857</v>
      </c>
      <c r="E502" s="27"/>
      <c r="F502" s="2">
        <v>501</v>
      </c>
      <c r="G502" s="5" t="s">
        <v>1780</v>
      </c>
      <c r="H502" s="2">
        <v>4</v>
      </c>
      <c r="I502" s="45">
        <f t="shared" si="38"/>
        <v>9.3109869646182494E-2</v>
      </c>
      <c r="J502" s="27"/>
      <c r="K502" s="27"/>
      <c r="L502" s="27"/>
      <c r="M502" s="43"/>
      <c r="N502" s="43"/>
      <c r="O502" s="43"/>
      <c r="P502" s="27"/>
      <c r="Q502" s="27"/>
      <c r="R502" s="43"/>
      <c r="S502" s="43"/>
      <c r="T502" s="43"/>
    </row>
    <row r="503" spans="1:20" x14ac:dyDescent="0.2">
      <c r="A503" s="2">
        <v>502</v>
      </c>
      <c r="B503" s="5" t="s">
        <v>3532</v>
      </c>
      <c r="C503" s="2">
        <v>18</v>
      </c>
      <c r="D503" s="45">
        <f t="shared" si="37"/>
        <v>0.5357142857142857</v>
      </c>
      <c r="E503" s="27"/>
      <c r="F503" s="2">
        <v>502</v>
      </c>
      <c r="G503" s="5" t="s">
        <v>2157</v>
      </c>
      <c r="H503" s="2">
        <v>4</v>
      </c>
      <c r="I503" s="45">
        <f t="shared" si="38"/>
        <v>9.3109869646182494E-2</v>
      </c>
      <c r="J503" s="27"/>
      <c r="K503" s="27"/>
      <c r="L503" s="27"/>
      <c r="M503" s="43"/>
      <c r="N503" s="43"/>
      <c r="O503" s="43"/>
      <c r="P503" s="27"/>
      <c r="Q503" s="27"/>
      <c r="R503" s="43"/>
      <c r="S503" s="43"/>
      <c r="T503" s="43"/>
    </row>
    <row r="504" spans="1:20" x14ac:dyDescent="0.2">
      <c r="A504" s="2">
        <v>503</v>
      </c>
      <c r="B504" s="5" t="s">
        <v>3020</v>
      </c>
      <c r="C504" s="2">
        <v>18</v>
      </c>
      <c r="D504" s="45">
        <f t="shared" si="37"/>
        <v>0.5357142857142857</v>
      </c>
      <c r="E504" s="27"/>
      <c r="F504" s="2">
        <v>503</v>
      </c>
      <c r="G504" s="5" t="s">
        <v>2071</v>
      </c>
      <c r="H504" s="2">
        <v>3</v>
      </c>
      <c r="I504" s="45">
        <f t="shared" si="38"/>
        <v>6.9832402234636867E-2</v>
      </c>
      <c r="J504" s="27"/>
      <c r="K504" s="27"/>
      <c r="L504" s="27"/>
      <c r="M504" s="43"/>
      <c r="N504" s="43"/>
      <c r="O504" s="43"/>
      <c r="P504" s="27"/>
      <c r="Q504" s="27"/>
      <c r="R504" s="43"/>
      <c r="S504" s="43"/>
      <c r="T504" s="43"/>
    </row>
    <row r="505" spans="1:20" x14ac:dyDescent="0.2">
      <c r="A505" s="2">
        <v>504</v>
      </c>
      <c r="B505" s="5" t="s">
        <v>3757</v>
      </c>
      <c r="C505" s="2">
        <v>18</v>
      </c>
      <c r="D505" s="45">
        <f t="shared" si="37"/>
        <v>0.5357142857142857</v>
      </c>
      <c r="E505" s="27"/>
      <c r="F505" s="2">
        <v>504</v>
      </c>
      <c r="G505" s="5" t="s">
        <v>2886</v>
      </c>
      <c r="H505" s="2">
        <v>3</v>
      </c>
      <c r="I505" s="45">
        <f t="shared" si="38"/>
        <v>6.9832402234636867E-2</v>
      </c>
      <c r="J505" s="27"/>
      <c r="K505" s="27"/>
      <c r="L505" s="27"/>
      <c r="M505" s="43"/>
      <c r="N505" s="43"/>
      <c r="O505" s="43"/>
      <c r="P505" s="27"/>
      <c r="Q505" s="27"/>
      <c r="R505" s="43"/>
      <c r="S505" s="43"/>
      <c r="T505" s="43"/>
    </row>
    <row r="506" spans="1:20" x14ac:dyDescent="0.2">
      <c r="A506" s="2">
        <v>505</v>
      </c>
      <c r="B506" s="5" t="s">
        <v>3382</v>
      </c>
      <c r="C506" s="2">
        <v>18</v>
      </c>
      <c r="D506" s="45">
        <f t="shared" si="37"/>
        <v>0.5357142857142857</v>
      </c>
      <c r="E506" s="27"/>
      <c r="F506" s="2">
        <v>505</v>
      </c>
      <c r="G506" s="5" t="s">
        <v>2169</v>
      </c>
      <c r="H506" s="2">
        <v>3</v>
      </c>
      <c r="I506" s="45">
        <f t="shared" si="38"/>
        <v>6.9832402234636867E-2</v>
      </c>
      <c r="J506" s="27"/>
      <c r="K506" s="27"/>
      <c r="L506" s="27"/>
      <c r="M506" s="43"/>
      <c r="N506" s="43"/>
      <c r="O506" s="43"/>
      <c r="P506" s="27"/>
      <c r="Q506" s="27"/>
      <c r="R506" s="43"/>
      <c r="S506" s="43"/>
      <c r="T506" s="43"/>
    </row>
    <row r="507" spans="1:20" x14ac:dyDescent="0.2">
      <c r="A507" s="2">
        <v>506</v>
      </c>
      <c r="B507" s="5" t="s">
        <v>3581</v>
      </c>
      <c r="C507" s="2">
        <v>18</v>
      </c>
      <c r="D507" s="45">
        <f t="shared" si="37"/>
        <v>0.5357142857142857</v>
      </c>
      <c r="E507" s="27"/>
      <c r="F507" s="2">
        <v>506</v>
      </c>
      <c r="G507" s="5" t="s">
        <v>2585</v>
      </c>
      <c r="H507" s="2">
        <v>2</v>
      </c>
      <c r="I507" s="45">
        <f t="shared" si="38"/>
        <v>4.6554934823091247E-2</v>
      </c>
      <c r="J507" s="27"/>
      <c r="K507" s="27"/>
      <c r="L507" s="27"/>
      <c r="M507" s="43"/>
      <c r="N507" s="43"/>
      <c r="O507" s="43"/>
      <c r="P507" s="27"/>
      <c r="Q507" s="27"/>
      <c r="R507" s="43"/>
      <c r="S507" s="43"/>
      <c r="T507" s="43"/>
    </row>
    <row r="508" spans="1:20" x14ac:dyDescent="0.2">
      <c r="A508" s="2">
        <v>507</v>
      </c>
      <c r="B508" s="5" t="s">
        <v>3553</v>
      </c>
      <c r="C508" s="2">
        <v>18</v>
      </c>
      <c r="D508" s="45">
        <f t="shared" si="37"/>
        <v>0.5357142857142857</v>
      </c>
      <c r="E508" s="27"/>
      <c r="F508" s="27"/>
      <c r="G508" s="27"/>
      <c r="H508" s="43"/>
      <c r="I508" s="43"/>
      <c r="J508" s="43"/>
      <c r="K508" s="27"/>
      <c r="L508" s="27"/>
      <c r="M508" s="43"/>
      <c r="N508" s="43"/>
      <c r="O508" s="43"/>
      <c r="P508" s="27"/>
      <c r="Q508" s="27"/>
      <c r="R508" s="43"/>
      <c r="S508" s="43"/>
      <c r="T508" s="43"/>
    </row>
    <row r="509" spans="1:20" x14ac:dyDescent="0.2">
      <c r="A509" s="2">
        <v>508</v>
      </c>
      <c r="B509" s="5" t="s">
        <v>3236</v>
      </c>
      <c r="C509" s="2">
        <v>18</v>
      </c>
      <c r="D509" s="45">
        <f t="shared" si="37"/>
        <v>0.5357142857142857</v>
      </c>
      <c r="E509" s="27"/>
      <c r="F509" s="27"/>
      <c r="G509" s="27"/>
      <c r="H509" s="43"/>
      <c r="I509" s="43"/>
      <c r="J509" s="43"/>
      <c r="K509" s="27"/>
      <c r="L509" s="27"/>
      <c r="M509" s="43"/>
      <c r="N509" s="43"/>
      <c r="O509" s="43"/>
      <c r="P509" s="27"/>
      <c r="Q509" s="27"/>
      <c r="R509" s="43"/>
      <c r="S509" s="43"/>
      <c r="T509" s="43"/>
    </row>
    <row r="510" spans="1:20" x14ac:dyDescent="0.2">
      <c r="A510" s="2">
        <v>509</v>
      </c>
      <c r="B510" s="5" t="s">
        <v>3161</v>
      </c>
      <c r="C510" s="2">
        <v>18</v>
      </c>
      <c r="D510" s="45">
        <f t="shared" si="37"/>
        <v>0.5357142857142857</v>
      </c>
      <c r="E510" s="27"/>
      <c r="F510" s="27"/>
      <c r="G510" s="27"/>
      <c r="H510" s="43"/>
      <c r="I510" s="43"/>
      <c r="J510" s="43"/>
      <c r="K510" s="27"/>
      <c r="L510" s="27"/>
      <c r="M510" s="43"/>
      <c r="N510" s="43"/>
      <c r="O510" s="43"/>
      <c r="P510" s="27"/>
      <c r="Q510" s="27"/>
      <c r="R510" s="43"/>
      <c r="S510" s="43"/>
      <c r="T510" s="43"/>
    </row>
    <row r="511" spans="1:20" x14ac:dyDescent="0.2">
      <c r="A511" s="2">
        <v>510</v>
      </c>
      <c r="B511" s="5" t="s">
        <v>3736</v>
      </c>
      <c r="C511" s="2">
        <v>17</v>
      </c>
      <c r="D511" s="45">
        <f t="shared" si="37"/>
        <v>0.50595238095238093</v>
      </c>
      <c r="E511" s="27"/>
      <c r="F511" s="27"/>
      <c r="G511" s="27"/>
      <c r="H511" s="43"/>
      <c r="I511" s="43"/>
      <c r="J511" s="43"/>
      <c r="K511" s="27"/>
      <c r="L511" s="27"/>
      <c r="M511" s="43"/>
      <c r="N511" s="43"/>
      <c r="O511" s="43"/>
      <c r="P511" s="27"/>
      <c r="Q511" s="27"/>
      <c r="R511" s="43"/>
      <c r="S511" s="43"/>
      <c r="T511" s="43"/>
    </row>
    <row r="512" spans="1:20" x14ac:dyDescent="0.2">
      <c r="A512" s="2">
        <v>511</v>
      </c>
      <c r="B512" s="5" t="s">
        <v>3296</v>
      </c>
      <c r="C512" s="2">
        <v>17</v>
      </c>
      <c r="D512" s="45">
        <f t="shared" si="37"/>
        <v>0.50595238095238093</v>
      </c>
      <c r="E512" s="27"/>
      <c r="F512" s="27"/>
      <c r="G512" s="27"/>
      <c r="H512" s="43"/>
      <c r="I512" s="43"/>
      <c r="J512" s="43"/>
      <c r="K512" s="27"/>
      <c r="L512" s="27"/>
      <c r="M512" s="43"/>
      <c r="N512" s="43"/>
      <c r="O512" s="43"/>
      <c r="P512" s="27"/>
      <c r="Q512" s="27"/>
      <c r="R512" s="43"/>
      <c r="S512" s="43"/>
      <c r="T512" s="43"/>
    </row>
    <row r="513" spans="1:20" x14ac:dyDescent="0.2">
      <c r="A513" s="2">
        <v>512</v>
      </c>
      <c r="B513" s="5" t="s">
        <v>3654</v>
      </c>
      <c r="C513" s="2">
        <v>17</v>
      </c>
      <c r="D513" s="45">
        <f t="shared" si="37"/>
        <v>0.50595238095238093</v>
      </c>
      <c r="E513" s="27"/>
      <c r="F513" s="27"/>
      <c r="G513" s="27"/>
      <c r="H513" s="43"/>
      <c r="I513" s="43"/>
      <c r="J513" s="43"/>
      <c r="K513" s="27"/>
      <c r="L513" s="27"/>
      <c r="M513" s="43"/>
      <c r="N513" s="43"/>
      <c r="O513" s="43"/>
      <c r="P513" s="27"/>
      <c r="Q513" s="27"/>
      <c r="R513" s="43"/>
      <c r="S513" s="43"/>
      <c r="T513" s="43"/>
    </row>
    <row r="514" spans="1:20" x14ac:dyDescent="0.2">
      <c r="A514" s="2">
        <v>513</v>
      </c>
      <c r="B514" s="5" t="s">
        <v>3171</v>
      </c>
      <c r="C514" s="2">
        <v>17</v>
      </c>
      <c r="D514" s="45">
        <f t="shared" si="37"/>
        <v>0.50595238095238093</v>
      </c>
      <c r="E514" s="27"/>
      <c r="F514" s="27"/>
      <c r="G514" s="27"/>
      <c r="H514" s="43"/>
      <c r="I514" s="43"/>
      <c r="J514" s="43"/>
      <c r="K514" s="27"/>
      <c r="L514" s="27"/>
      <c r="M514" s="43"/>
      <c r="N514" s="43"/>
      <c r="O514" s="43"/>
      <c r="P514" s="27"/>
      <c r="Q514" s="27"/>
      <c r="R514" s="43"/>
      <c r="S514" s="43"/>
      <c r="T514" s="43"/>
    </row>
    <row r="515" spans="1:20" x14ac:dyDescent="0.2">
      <c r="A515" s="2">
        <v>514</v>
      </c>
      <c r="B515" s="5" t="s">
        <v>3244</v>
      </c>
      <c r="C515" s="2">
        <v>17</v>
      </c>
      <c r="D515" s="45">
        <f t="shared" si="37"/>
        <v>0.50595238095238093</v>
      </c>
      <c r="E515" s="27"/>
      <c r="F515" s="27"/>
      <c r="G515" s="27"/>
      <c r="H515" s="43"/>
      <c r="I515" s="43"/>
      <c r="J515" s="43"/>
      <c r="K515" s="27"/>
      <c r="L515" s="27"/>
      <c r="M515" s="43"/>
      <c r="N515" s="43"/>
      <c r="O515" s="43"/>
      <c r="P515" s="27"/>
      <c r="Q515" s="27"/>
      <c r="R515" s="43"/>
      <c r="S515" s="43"/>
      <c r="T515" s="43"/>
    </row>
    <row r="516" spans="1:20" x14ac:dyDescent="0.2">
      <c r="A516" s="2">
        <v>515</v>
      </c>
      <c r="B516" s="5" t="s">
        <v>2874</v>
      </c>
      <c r="C516" s="2">
        <v>16</v>
      </c>
      <c r="D516" s="45">
        <f t="shared" si="37"/>
        <v>0.47619047619047616</v>
      </c>
      <c r="E516" s="27"/>
      <c r="F516" s="27"/>
      <c r="G516" s="27"/>
      <c r="H516" s="43"/>
      <c r="I516" s="43"/>
      <c r="J516" s="43"/>
      <c r="K516" s="27"/>
      <c r="L516" s="27"/>
      <c r="M516" s="43"/>
      <c r="N516" s="43"/>
      <c r="O516" s="43"/>
      <c r="P516" s="27"/>
      <c r="Q516" s="27"/>
      <c r="R516" s="43"/>
      <c r="S516" s="43"/>
      <c r="T516" s="43"/>
    </row>
    <row r="517" spans="1:20" x14ac:dyDescent="0.2">
      <c r="A517" s="2">
        <v>516</v>
      </c>
      <c r="B517" s="5" t="s">
        <v>3649</v>
      </c>
      <c r="C517" s="2">
        <v>16</v>
      </c>
      <c r="D517" s="45">
        <f t="shared" ref="D517:D580" si="41">C517/33.6</f>
        <v>0.47619047619047616</v>
      </c>
      <c r="E517" s="27"/>
      <c r="F517" s="27"/>
      <c r="G517" s="27"/>
      <c r="H517" s="43"/>
      <c r="I517" s="43"/>
      <c r="J517" s="43"/>
      <c r="K517" s="27"/>
      <c r="L517" s="27"/>
      <c r="M517" s="43"/>
      <c r="N517" s="43"/>
      <c r="O517" s="43"/>
      <c r="P517" s="27"/>
      <c r="Q517" s="27"/>
      <c r="R517" s="43"/>
      <c r="S517" s="43"/>
      <c r="T517" s="43"/>
    </row>
    <row r="518" spans="1:20" x14ac:dyDescent="0.2">
      <c r="A518" s="2">
        <v>517</v>
      </c>
      <c r="B518" s="5" t="s">
        <v>3307</v>
      </c>
      <c r="C518" s="2">
        <v>16</v>
      </c>
      <c r="D518" s="45">
        <f t="shared" si="41"/>
        <v>0.47619047619047616</v>
      </c>
      <c r="E518" s="27"/>
      <c r="F518" s="27"/>
      <c r="G518" s="27"/>
      <c r="H518" s="43"/>
      <c r="I518" s="43"/>
      <c r="J518" s="43"/>
      <c r="K518" s="27"/>
      <c r="L518" s="27"/>
      <c r="M518" s="43"/>
      <c r="N518" s="43"/>
      <c r="O518" s="43"/>
      <c r="P518" s="27"/>
      <c r="Q518" s="27"/>
      <c r="R518" s="43"/>
      <c r="S518" s="43"/>
      <c r="T518" s="43"/>
    </row>
    <row r="519" spans="1:20" x14ac:dyDescent="0.2">
      <c r="A519" s="2">
        <v>518</v>
      </c>
      <c r="B519" s="5" t="s">
        <v>3471</v>
      </c>
      <c r="C519" s="2">
        <v>16</v>
      </c>
      <c r="D519" s="45">
        <f t="shared" si="41"/>
        <v>0.47619047619047616</v>
      </c>
      <c r="E519" s="27"/>
      <c r="F519" s="27"/>
      <c r="G519" s="27"/>
      <c r="H519" s="43"/>
      <c r="I519" s="43"/>
      <c r="J519" s="43"/>
      <c r="K519" s="27"/>
      <c r="L519" s="27"/>
      <c r="M519" s="43"/>
      <c r="N519" s="43"/>
      <c r="O519" s="43"/>
      <c r="P519" s="27"/>
      <c r="Q519" s="27"/>
      <c r="R519" s="43"/>
      <c r="S519" s="43"/>
      <c r="T519" s="43"/>
    </row>
    <row r="520" spans="1:20" x14ac:dyDescent="0.2">
      <c r="A520" s="2">
        <v>519</v>
      </c>
      <c r="B520" s="5" t="s">
        <v>3443</v>
      </c>
      <c r="C520" s="2">
        <v>16</v>
      </c>
      <c r="D520" s="45">
        <f t="shared" si="41"/>
        <v>0.47619047619047616</v>
      </c>
      <c r="E520" s="27"/>
      <c r="F520" s="27"/>
      <c r="G520" s="27"/>
      <c r="H520" s="43"/>
      <c r="I520" s="43"/>
      <c r="J520" s="43"/>
      <c r="K520" s="27"/>
      <c r="L520" s="27"/>
      <c r="M520" s="43"/>
      <c r="N520" s="43"/>
      <c r="O520" s="43"/>
      <c r="P520" s="27"/>
      <c r="Q520" s="27"/>
      <c r="R520" s="43"/>
      <c r="S520" s="43"/>
      <c r="T520" s="43"/>
    </row>
    <row r="521" spans="1:20" x14ac:dyDescent="0.2">
      <c r="A521" s="2">
        <v>520</v>
      </c>
      <c r="B521" s="5" t="s">
        <v>3391</v>
      </c>
      <c r="C521" s="2">
        <v>16</v>
      </c>
      <c r="D521" s="45">
        <f t="shared" si="41"/>
        <v>0.47619047619047616</v>
      </c>
      <c r="E521" s="27"/>
      <c r="F521" s="27"/>
      <c r="G521" s="27"/>
      <c r="H521" s="43"/>
      <c r="I521" s="43"/>
      <c r="J521" s="43"/>
      <c r="K521" s="27"/>
      <c r="L521" s="27"/>
      <c r="M521" s="43"/>
      <c r="N521" s="43"/>
      <c r="O521" s="43"/>
      <c r="P521" s="27"/>
      <c r="Q521" s="27"/>
      <c r="R521" s="43"/>
      <c r="S521" s="43"/>
      <c r="T521" s="43"/>
    </row>
    <row r="522" spans="1:20" x14ac:dyDescent="0.2">
      <c r="A522" s="2">
        <v>521</v>
      </c>
      <c r="B522" s="5" t="s">
        <v>3620</v>
      </c>
      <c r="C522" s="2">
        <v>15</v>
      </c>
      <c r="D522" s="45">
        <f t="shared" si="41"/>
        <v>0.4464285714285714</v>
      </c>
      <c r="E522" s="27"/>
      <c r="F522" s="27"/>
      <c r="G522" s="27"/>
      <c r="H522" s="43"/>
      <c r="I522" s="43"/>
      <c r="J522" s="43"/>
      <c r="K522" s="27"/>
      <c r="L522" s="27"/>
      <c r="M522" s="43"/>
      <c r="N522" s="43"/>
      <c r="O522" s="43"/>
      <c r="P522" s="27"/>
      <c r="Q522" s="27"/>
      <c r="R522" s="43"/>
      <c r="S522" s="43"/>
      <c r="T522" s="43"/>
    </row>
    <row r="523" spans="1:20" x14ac:dyDescent="0.2">
      <c r="A523" s="2">
        <v>522</v>
      </c>
      <c r="B523" s="5" t="s">
        <v>3729</v>
      </c>
      <c r="C523" s="2">
        <v>15</v>
      </c>
      <c r="D523" s="45">
        <f t="shared" si="41"/>
        <v>0.4464285714285714</v>
      </c>
      <c r="E523" s="27"/>
      <c r="F523" s="27"/>
      <c r="G523" s="27"/>
      <c r="H523" s="43"/>
      <c r="I523" s="43"/>
      <c r="J523" s="43"/>
      <c r="K523" s="27"/>
      <c r="L523" s="27"/>
      <c r="M523" s="43"/>
      <c r="N523" s="43"/>
      <c r="O523" s="43"/>
      <c r="P523" s="27"/>
      <c r="Q523" s="27"/>
      <c r="R523" s="43"/>
      <c r="S523" s="43"/>
      <c r="T523" s="43"/>
    </row>
    <row r="524" spans="1:20" x14ac:dyDescent="0.2">
      <c r="A524" s="2">
        <v>523</v>
      </c>
      <c r="B524" s="5" t="s">
        <v>3480</v>
      </c>
      <c r="C524" s="2">
        <v>15</v>
      </c>
      <c r="D524" s="45">
        <f t="shared" si="41"/>
        <v>0.4464285714285714</v>
      </c>
      <c r="E524" s="27"/>
      <c r="F524" s="27"/>
      <c r="G524" s="27"/>
      <c r="H524" s="43"/>
      <c r="I524" s="43"/>
      <c r="J524" s="43"/>
      <c r="K524" s="27"/>
      <c r="L524" s="27"/>
      <c r="M524" s="43"/>
      <c r="N524" s="43"/>
      <c r="O524" s="43"/>
      <c r="P524" s="27"/>
      <c r="Q524" s="27"/>
      <c r="R524" s="43"/>
      <c r="S524" s="43"/>
      <c r="T524" s="43"/>
    </row>
    <row r="525" spans="1:20" x14ac:dyDescent="0.2">
      <c r="A525" s="2">
        <v>524</v>
      </c>
      <c r="B525" s="5" t="s">
        <v>3239</v>
      </c>
      <c r="C525" s="2">
        <v>15</v>
      </c>
      <c r="D525" s="45">
        <f t="shared" si="41"/>
        <v>0.4464285714285714</v>
      </c>
      <c r="E525" s="27"/>
      <c r="F525" s="27"/>
      <c r="G525" s="27"/>
      <c r="H525" s="43"/>
      <c r="I525" s="43"/>
      <c r="J525" s="43"/>
      <c r="K525" s="27"/>
      <c r="L525" s="27"/>
      <c r="M525" s="43"/>
      <c r="N525" s="43"/>
      <c r="O525" s="43"/>
      <c r="P525" s="27"/>
      <c r="Q525" s="27"/>
      <c r="R525" s="43"/>
      <c r="S525" s="43"/>
      <c r="T525" s="43"/>
    </row>
    <row r="526" spans="1:20" x14ac:dyDescent="0.2">
      <c r="A526" s="2">
        <v>525</v>
      </c>
      <c r="B526" s="5" t="s">
        <v>1117</v>
      </c>
      <c r="C526" s="2">
        <v>14</v>
      </c>
      <c r="D526" s="45">
        <f t="shared" si="41"/>
        <v>0.41666666666666663</v>
      </c>
      <c r="E526" s="27"/>
      <c r="F526" s="27"/>
      <c r="G526" s="27"/>
      <c r="H526" s="43"/>
      <c r="I526" s="43"/>
      <c r="J526" s="43"/>
      <c r="K526" s="27"/>
      <c r="L526" s="27"/>
      <c r="M526" s="43"/>
      <c r="N526" s="43"/>
      <c r="O526" s="43"/>
      <c r="P526" s="27"/>
      <c r="Q526" s="27"/>
      <c r="R526" s="43"/>
      <c r="S526" s="43"/>
      <c r="T526" s="43"/>
    </row>
    <row r="527" spans="1:20" x14ac:dyDescent="0.2">
      <c r="A527" s="2">
        <v>526</v>
      </c>
      <c r="B527" s="5" t="s">
        <v>3235</v>
      </c>
      <c r="C527" s="2">
        <v>14</v>
      </c>
      <c r="D527" s="45">
        <f t="shared" si="41"/>
        <v>0.41666666666666663</v>
      </c>
      <c r="E527" s="27"/>
      <c r="F527" s="27"/>
      <c r="G527" s="27"/>
      <c r="H527" s="43"/>
      <c r="I527" s="43"/>
      <c r="J527" s="43"/>
      <c r="K527" s="27"/>
      <c r="L527" s="27"/>
      <c r="M527" s="43"/>
      <c r="N527" s="43"/>
      <c r="O527" s="43"/>
      <c r="P527" s="27"/>
      <c r="Q527" s="27"/>
      <c r="R527" s="43"/>
      <c r="S527" s="43"/>
      <c r="T527" s="43"/>
    </row>
    <row r="528" spans="1:20" x14ac:dyDescent="0.2">
      <c r="A528" s="2">
        <v>527</v>
      </c>
      <c r="B528" s="5" t="s">
        <v>3746</v>
      </c>
      <c r="C528" s="2">
        <v>14</v>
      </c>
      <c r="D528" s="45">
        <f t="shared" si="41"/>
        <v>0.41666666666666663</v>
      </c>
      <c r="E528" s="27"/>
      <c r="F528" s="27"/>
      <c r="G528" s="27"/>
      <c r="H528" s="43"/>
      <c r="I528" s="43"/>
      <c r="J528" s="43"/>
      <c r="K528" s="27"/>
      <c r="L528" s="27"/>
      <c r="M528" s="43"/>
      <c r="N528" s="43"/>
      <c r="O528" s="43"/>
      <c r="P528" s="27"/>
      <c r="Q528" s="27"/>
      <c r="R528" s="43"/>
      <c r="S528" s="43"/>
      <c r="T528" s="43"/>
    </row>
    <row r="529" spans="1:20" x14ac:dyDescent="0.2">
      <c r="A529" s="2">
        <v>528</v>
      </c>
      <c r="B529" s="5" t="s">
        <v>3723</v>
      </c>
      <c r="C529" s="2">
        <v>14</v>
      </c>
      <c r="D529" s="45">
        <f t="shared" si="41"/>
        <v>0.41666666666666663</v>
      </c>
      <c r="E529" s="27"/>
      <c r="F529" s="27"/>
      <c r="G529" s="27"/>
      <c r="H529" s="43"/>
      <c r="I529" s="43"/>
      <c r="J529" s="43"/>
      <c r="K529" s="27"/>
      <c r="L529" s="27"/>
      <c r="M529" s="43"/>
      <c r="N529" s="43"/>
      <c r="O529" s="43"/>
      <c r="P529" s="27"/>
      <c r="Q529" s="27"/>
      <c r="R529" s="43"/>
      <c r="S529" s="43"/>
      <c r="T529" s="43"/>
    </row>
    <row r="530" spans="1:20" x14ac:dyDescent="0.2">
      <c r="A530" s="2">
        <v>529</v>
      </c>
      <c r="B530" s="5" t="s">
        <v>3419</v>
      </c>
      <c r="C530" s="2">
        <v>14</v>
      </c>
      <c r="D530" s="45">
        <f t="shared" si="41"/>
        <v>0.41666666666666663</v>
      </c>
      <c r="E530" s="27"/>
      <c r="F530" s="27"/>
      <c r="G530" s="27"/>
      <c r="H530" s="43"/>
      <c r="I530" s="43"/>
      <c r="J530" s="43"/>
      <c r="K530" s="27"/>
      <c r="L530" s="27"/>
      <c r="M530" s="43"/>
      <c r="N530" s="43"/>
      <c r="O530" s="43"/>
      <c r="P530" s="27"/>
      <c r="Q530" s="27"/>
      <c r="R530" s="43"/>
      <c r="S530" s="43"/>
      <c r="T530" s="43"/>
    </row>
    <row r="531" spans="1:20" x14ac:dyDescent="0.2">
      <c r="A531" s="2">
        <v>530</v>
      </c>
      <c r="B531" s="5" t="s">
        <v>3438</v>
      </c>
      <c r="C531" s="2">
        <v>14</v>
      </c>
      <c r="D531" s="45">
        <f t="shared" si="41"/>
        <v>0.41666666666666663</v>
      </c>
      <c r="E531" s="27"/>
      <c r="F531" s="27"/>
      <c r="G531" s="27"/>
      <c r="H531" s="43"/>
      <c r="I531" s="43"/>
      <c r="J531" s="43"/>
      <c r="K531" s="27"/>
      <c r="L531" s="27"/>
      <c r="M531" s="43"/>
      <c r="N531" s="43"/>
      <c r="O531" s="43"/>
      <c r="P531" s="27"/>
      <c r="Q531" s="27"/>
      <c r="R531" s="43"/>
      <c r="S531" s="43"/>
      <c r="T531" s="43"/>
    </row>
    <row r="532" spans="1:20" x14ac:dyDescent="0.2">
      <c r="A532" s="2">
        <v>531</v>
      </c>
      <c r="B532" s="5" t="s">
        <v>3424</v>
      </c>
      <c r="C532" s="2">
        <v>14</v>
      </c>
      <c r="D532" s="45">
        <f t="shared" si="41"/>
        <v>0.41666666666666663</v>
      </c>
      <c r="E532" s="27"/>
      <c r="F532" s="27"/>
      <c r="G532" s="27"/>
      <c r="H532" s="43"/>
      <c r="I532" s="43"/>
      <c r="J532" s="43"/>
      <c r="K532" s="27"/>
      <c r="L532" s="27"/>
      <c r="M532" s="43"/>
      <c r="N532" s="43"/>
      <c r="O532" s="43"/>
      <c r="P532" s="27"/>
      <c r="Q532" s="27"/>
      <c r="R532" s="43"/>
      <c r="S532" s="43"/>
      <c r="T532" s="43"/>
    </row>
    <row r="533" spans="1:20" x14ac:dyDescent="0.2">
      <c r="A533" s="2">
        <v>532</v>
      </c>
      <c r="B533" s="5" t="s">
        <v>3303</v>
      </c>
      <c r="C533" s="2">
        <v>13</v>
      </c>
      <c r="D533" s="45">
        <f t="shared" si="41"/>
        <v>0.38690476190476186</v>
      </c>
      <c r="E533" s="27"/>
      <c r="F533" s="27"/>
      <c r="G533" s="27"/>
      <c r="H533" s="43"/>
      <c r="I533" s="43"/>
      <c r="J533" s="43"/>
      <c r="K533" s="27"/>
      <c r="L533" s="27"/>
      <c r="M533" s="43"/>
      <c r="N533" s="43"/>
      <c r="O533" s="43"/>
      <c r="P533" s="27"/>
      <c r="Q533" s="27"/>
      <c r="R533" s="43"/>
      <c r="S533" s="43"/>
      <c r="T533" s="43"/>
    </row>
    <row r="534" spans="1:20" x14ac:dyDescent="0.2">
      <c r="A534" s="2">
        <v>533</v>
      </c>
      <c r="B534" s="5" t="s">
        <v>3754</v>
      </c>
      <c r="C534" s="2">
        <v>13</v>
      </c>
      <c r="D534" s="45">
        <f t="shared" si="41"/>
        <v>0.38690476190476186</v>
      </c>
      <c r="E534" s="27"/>
      <c r="F534" s="27"/>
      <c r="G534" s="27"/>
      <c r="H534" s="43"/>
      <c r="I534" s="43"/>
      <c r="J534" s="43"/>
      <c r="K534" s="27"/>
      <c r="L534" s="27"/>
      <c r="M534" s="43"/>
      <c r="N534" s="43"/>
      <c r="O534" s="43"/>
      <c r="P534" s="27"/>
      <c r="Q534" s="27"/>
      <c r="R534" s="43"/>
      <c r="S534" s="43"/>
      <c r="T534" s="43"/>
    </row>
    <row r="535" spans="1:20" x14ac:dyDescent="0.2">
      <c r="A535" s="2">
        <v>534</v>
      </c>
      <c r="B535" s="5" t="s">
        <v>3614</v>
      </c>
      <c r="C535" s="2">
        <v>13</v>
      </c>
      <c r="D535" s="45">
        <f t="shared" si="41"/>
        <v>0.38690476190476186</v>
      </c>
      <c r="E535" s="27"/>
      <c r="F535" s="27"/>
      <c r="G535" s="27"/>
      <c r="H535" s="43"/>
      <c r="I535" s="43"/>
      <c r="J535" s="43"/>
      <c r="K535" s="27"/>
      <c r="L535" s="27"/>
      <c r="M535" s="43"/>
      <c r="N535" s="43"/>
      <c r="O535" s="43"/>
      <c r="P535" s="27"/>
      <c r="Q535" s="27"/>
      <c r="R535" s="43"/>
      <c r="S535" s="43"/>
      <c r="T535" s="43"/>
    </row>
    <row r="536" spans="1:20" x14ac:dyDescent="0.2">
      <c r="A536" s="2">
        <v>535</v>
      </c>
      <c r="B536" s="5" t="s">
        <v>3677</v>
      </c>
      <c r="C536" s="2">
        <v>13</v>
      </c>
      <c r="D536" s="45">
        <f t="shared" si="41"/>
        <v>0.38690476190476186</v>
      </c>
      <c r="E536" s="27"/>
      <c r="F536" s="27"/>
      <c r="G536" s="27"/>
      <c r="H536" s="43"/>
      <c r="I536" s="43"/>
      <c r="J536" s="43"/>
      <c r="K536" s="27"/>
      <c r="L536" s="27"/>
      <c r="M536" s="43"/>
      <c r="N536" s="43"/>
      <c r="O536" s="43"/>
      <c r="P536" s="27"/>
      <c r="Q536" s="27"/>
      <c r="R536" s="43"/>
      <c r="S536" s="43"/>
      <c r="T536" s="43"/>
    </row>
    <row r="537" spans="1:20" x14ac:dyDescent="0.2">
      <c r="A537" s="2">
        <v>536</v>
      </c>
      <c r="B537" s="5" t="s">
        <v>3618</v>
      </c>
      <c r="C537" s="2">
        <v>13</v>
      </c>
      <c r="D537" s="45">
        <f t="shared" si="41"/>
        <v>0.38690476190476186</v>
      </c>
      <c r="E537" s="27"/>
      <c r="F537" s="27"/>
      <c r="G537" s="27"/>
      <c r="H537" s="43"/>
      <c r="I537" s="43"/>
      <c r="J537" s="43"/>
      <c r="K537" s="27"/>
      <c r="L537" s="27"/>
      <c r="M537" s="43"/>
      <c r="N537" s="43"/>
      <c r="O537" s="43"/>
      <c r="P537" s="27"/>
      <c r="Q537" s="27"/>
      <c r="R537" s="43"/>
      <c r="S537" s="43"/>
      <c r="T537" s="43"/>
    </row>
    <row r="538" spans="1:20" x14ac:dyDescent="0.2">
      <c r="A538" s="2">
        <v>537</v>
      </c>
      <c r="B538" s="5" t="s">
        <v>3617</v>
      </c>
      <c r="C538" s="2">
        <v>13</v>
      </c>
      <c r="D538" s="45">
        <f t="shared" si="41"/>
        <v>0.38690476190476186</v>
      </c>
      <c r="E538" s="27"/>
      <c r="F538" s="27"/>
      <c r="G538" s="27"/>
      <c r="H538" s="43"/>
      <c r="I538" s="43"/>
      <c r="J538" s="43"/>
      <c r="K538" s="27"/>
      <c r="L538" s="27"/>
      <c r="M538" s="43"/>
      <c r="N538" s="43"/>
      <c r="O538" s="43"/>
      <c r="P538" s="27"/>
      <c r="Q538" s="27"/>
      <c r="R538" s="43"/>
      <c r="S538" s="43"/>
      <c r="T538" s="43"/>
    </row>
    <row r="539" spans="1:20" x14ac:dyDescent="0.2">
      <c r="A539" s="2">
        <v>538</v>
      </c>
      <c r="B539" s="5" t="s">
        <v>1901</v>
      </c>
      <c r="C539" s="2">
        <v>12</v>
      </c>
      <c r="D539" s="45">
        <f t="shared" si="41"/>
        <v>0.35714285714285715</v>
      </c>
      <c r="E539" s="27"/>
      <c r="F539" s="27"/>
      <c r="G539" s="27"/>
      <c r="H539" s="43"/>
      <c r="I539" s="43"/>
      <c r="J539" s="43"/>
      <c r="K539" s="27"/>
      <c r="L539" s="27"/>
      <c r="M539" s="43"/>
      <c r="N539" s="43"/>
      <c r="O539" s="43"/>
      <c r="P539" s="27"/>
      <c r="Q539" s="27"/>
      <c r="R539" s="43"/>
      <c r="S539" s="43"/>
      <c r="T539" s="43"/>
    </row>
    <row r="540" spans="1:20" x14ac:dyDescent="0.2">
      <c r="A540" s="2">
        <v>539</v>
      </c>
      <c r="B540" s="5" t="s">
        <v>1040</v>
      </c>
      <c r="C540" s="2">
        <v>12</v>
      </c>
      <c r="D540" s="45">
        <f t="shared" si="41"/>
        <v>0.35714285714285715</v>
      </c>
      <c r="E540" s="27"/>
      <c r="F540" s="27"/>
      <c r="G540" s="27"/>
      <c r="H540" s="43"/>
      <c r="I540" s="43"/>
      <c r="J540" s="43"/>
      <c r="K540" s="27"/>
      <c r="L540" s="27"/>
      <c r="M540" s="43"/>
      <c r="N540" s="43"/>
      <c r="O540" s="43"/>
      <c r="P540" s="27"/>
      <c r="Q540" s="27"/>
      <c r="R540" s="43"/>
      <c r="S540" s="43"/>
      <c r="T540" s="43"/>
    </row>
    <row r="541" spans="1:20" x14ac:dyDescent="0.2">
      <c r="A541" s="2">
        <v>540</v>
      </c>
      <c r="B541" s="5" t="s">
        <v>3560</v>
      </c>
      <c r="C541" s="2">
        <v>12</v>
      </c>
      <c r="D541" s="45">
        <f t="shared" si="41"/>
        <v>0.35714285714285715</v>
      </c>
      <c r="E541" s="27"/>
      <c r="F541" s="27"/>
      <c r="G541" s="27"/>
      <c r="H541" s="43"/>
      <c r="I541" s="43"/>
      <c r="J541" s="43"/>
      <c r="K541" s="27"/>
      <c r="L541" s="27"/>
      <c r="M541" s="43"/>
      <c r="N541" s="43"/>
      <c r="O541" s="43"/>
      <c r="P541" s="27"/>
      <c r="Q541" s="27"/>
      <c r="R541" s="43"/>
      <c r="S541" s="43"/>
      <c r="T541" s="43"/>
    </row>
    <row r="542" spans="1:20" x14ac:dyDescent="0.2">
      <c r="A542" s="2">
        <v>541</v>
      </c>
      <c r="B542" s="5" t="s">
        <v>3298</v>
      </c>
      <c r="C542" s="2">
        <v>12</v>
      </c>
      <c r="D542" s="45">
        <f t="shared" si="41"/>
        <v>0.35714285714285715</v>
      </c>
      <c r="E542" s="27"/>
      <c r="F542" s="27"/>
      <c r="G542" s="27"/>
      <c r="H542" s="43"/>
      <c r="I542" s="43"/>
      <c r="J542" s="43"/>
      <c r="K542" s="27"/>
      <c r="L542" s="27"/>
      <c r="M542" s="43"/>
      <c r="N542" s="43"/>
      <c r="O542" s="43"/>
      <c r="P542" s="27"/>
      <c r="Q542" s="27"/>
      <c r="R542" s="43"/>
      <c r="S542" s="43"/>
      <c r="T542" s="43"/>
    </row>
    <row r="543" spans="1:20" x14ac:dyDescent="0.2">
      <c r="A543" s="2">
        <v>542</v>
      </c>
      <c r="B543" s="5" t="s">
        <v>3275</v>
      </c>
      <c r="C543" s="2">
        <v>12</v>
      </c>
      <c r="D543" s="45">
        <f t="shared" si="41"/>
        <v>0.35714285714285715</v>
      </c>
      <c r="E543" s="27"/>
      <c r="F543" s="27"/>
      <c r="G543" s="27"/>
      <c r="H543" s="43"/>
      <c r="I543" s="43"/>
      <c r="J543" s="43"/>
      <c r="K543" s="27"/>
      <c r="L543" s="27"/>
      <c r="M543" s="43"/>
      <c r="N543" s="43"/>
      <c r="O543" s="43"/>
      <c r="P543" s="27"/>
      <c r="Q543" s="27"/>
      <c r="R543" s="43"/>
      <c r="S543" s="43"/>
      <c r="T543" s="43"/>
    </row>
    <row r="544" spans="1:20" x14ac:dyDescent="0.2">
      <c r="A544" s="2">
        <v>543</v>
      </c>
      <c r="B544" s="5" t="s">
        <v>3125</v>
      </c>
      <c r="C544" s="2">
        <v>12</v>
      </c>
      <c r="D544" s="45">
        <f t="shared" si="41"/>
        <v>0.35714285714285715</v>
      </c>
      <c r="E544" s="27"/>
      <c r="F544" s="27"/>
      <c r="G544" s="27"/>
      <c r="H544" s="43"/>
      <c r="I544" s="43"/>
      <c r="J544" s="43"/>
      <c r="K544" s="27"/>
      <c r="L544" s="27"/>
      <c r="M544" s="43"/>
      <c r="N544" s="43"/>
      <c r="O544" s="43"/>
      <c r="P544" s="27"/>
      <c r="Q544" s="27"/>
      <c r="R544" s="43"/>
      <c r="S544" s="43"/>
      <c r="T544" s="43"/>
    </row>
    <row r="545" spans="1:20" x14ac:dyDescent="0.2">
      <c r="A545" s="2">
        <v>544</v>
      </c>
      <c r="B545" s="5" t="s">
        <v>3662</v>
      </c>
      <c r="C545" s="2">
        <v>12</v>
      </c>
      <c r="D545" s="45">
        <f t="shared" si="41"/>
        <v>0.35714285714285715</v>
      </c>
      <c r="E545" s="27"/>
      <c r="F545" s="27"/>
      <c r="G545" s="27"/>
      <c r="H545" s="43"/>
      <c r="I545" s="43"/>
      <c r="J545" s="43"/>
      <c r="K545" s="27"/>
      <c r="L545" s="27"/>
      <c r="M545" s="43"/>
      <c r="N545" s="43"/>
      <c r="O545" s="43"/>
      <c r="P545" s="27"/>
      <c r="Q545" s="27"/>
      <c r="R545" s="43"/>
      <c r="S545" s="43"/>
      <c r="T545" s="43"/>
    </row>
    <row r="546" spans="1:20" x14ac:dyDescent="0.2">
      <c r="A546" s="2">
        <v>545</v>
      </c>
      <c r="B546" s="5" t="s">
        <v>3237</v>
      </c>
      <c r="C546" s="2">
        <v>12</v>
      </c>
      <c r="D546" s="45">
        <f t="shared" si="41"/>
        <v>0.35714285714285715</v>
      </c>
      <c r="E546" s="27"/>
      <c r="F546" s="27"/>
      <c r="G546" s="27"/>
      <c r="H546" s="43"/>
      <c r="I546" s="43"/>
      <c r="J546" s="43"/>
      <c r="K546" s="27"/>
      <c r="L546" s="27"/>
      <c r="M546" s="43"/>
      <c r="N546" s="43"/>
      <c r="O546" s="43"/>
      <c r="P546" s="27"/>
      <c r="Q546" s="27"/>
      <c r="R546" s="43"/>
      <c r="S546" s="43"/>
      <c r="T546" s="43"/>
    </row>
    <row r="547" spans="1:20" x14ac:dyDescent="0.2">
      <c r="A547" s="2">
        <v>546</v>
      </c>
      <c r="B547" s="5" t="s">
        <v>3126</v>
      </c>
      <c r="C547" s="2">
        <v>12</v>
      </c>
      <c r="D547" s="45">
        <f t="shared" si="41"/>
        <v>0.35714285714285715</v>
      </c>
      <c r="E547" s="27"/>
      <c r="F547" s="27"/>
      <c r="G547" s="27"/>
      <c r="H547" s="43"/>
      <c r="I547" s="43"/>
      <c r="J547" s="43"/>
      <c r="K547" s="27"/>
      <c r="L547" s="27"/>
      <c r="M547" s="43"/>
      <c r="N547" s="43"/>
      <c r="O547" s="43"/>
      <c r="P547" s="27"/>
      <c r="Q547" s="27"/>
      <c r="R547" s="43"/>
      <c r="S547" s="43"/>
      <c r="T547" s="43"/>
    </row>
    <row r="548" spans="1:20" x14ac:dyDescent="0.2">
      <c r="A548" s="2">
        <v>547</v>
      </c>
      <c r="B548" s="5" t="s">
        <v>3613</v>
      </c>
      <c r="C548" s="2">
        <v>12</v>
      </c>
      <c r="D548" s="45">
        <f t="shared" si="41"/>
        <v>0.35714285714285715</v>
      </c>
      <c r="E548" s="27"/>
      <c r="F548" s="27"/>
      <c r="G548" s="27"/>
      <c r="H548" s="43"/>
      <c r="I548" s="43"/>
      <c r="J548" s="43"/>
      <c r="K548" s="27"/>
      <c r="L548" s="27"/>
      <c r="M548" s="43"/>
      <c r="N548" s="43"/>
      <c r="O548" s="43"/>
      <c r="P548" s="27"/>
      <c r="Q548" s="27"/>
      <c r="R548" s="43"/>
      <c r="S548" s="43"/>
      <c r="T548" s="43"/>
    </row>
    <row r="549" spans="1:20" x14ac:dyDescent="0.2">
      <c r="A549" s="2">
        <v>548</v>
      </c>
      <c r="B549" s="5" t="s">
        <v>3557</v>
      </c>
      <c r="C549" s="2">
        <v>12</v>
      </c>
      <c r="D549" s="45">
        <f t="shared" si="41"/>
        <v>0.35714285714285715</v>
      </c>
      <c r="E549" s="27"/>
      <c r="F549" s="27"/>
      <c r="G549" s="27"/>
      <c r="H549" s="43"/>
      <c r="I549" s="43"/>
      <c r="J549" s="43"/>
      <c r="K549" s="27"/>
      <c r="L549" s="27"/>
      <c r="M549" s="43"/>
      <c r="N549" s="43"/>
      <c r="O549" s="43"/>
      <c r="P549" s="27"/>
      <c r="Q549" s="27"/>
      <c r="R549" s="43"/>
      <c r="S549" s="43"/>
      <c r="T549" s="43"/>
    </row>
    <row r="550" spans="1:20" x14ac:dyDescent="0.2">
      <c r="A550" s="2">
        <v>549</v>
      </c>
      <c r="B550" s="5" t="s">
        <v>2703</v>
      </c>
      <c r="C550" s="2">
        <v>11</v>
      </c>
      <c r="D550" s="45">
        <f t="shared" si="41"/>
        <v>0.32738095238095238</v>
      </c>
      <c r="E550" s="27"/>
      <c r="F550" s="27"/>
      <c r="G550" s="27"/>
      <c r="H550" s="43"/>
      <c r="I550" s="43"/>
      <c r="J550" s="43"/>
      <c r="K550" s="27"/>
      <c r="L550" s="27"/>
      <c r="M550" s="43"/>
      <c r="N550" s="43"/>
      <c r="O550" s="43"/>
      <c r="P550" s="27"/>
      <c r="Q550" s="27"/>
      <c r="R550" s="43"/>
      <c r="S550" s="43"/>
      <c r="T550" s="43"/>
    </row>
    <row r="551" spans="1:20" x14ac:dyDescent="0.2">
      <c r="A551" s="2">
        <v>550</v>
      </c>
      <c r="B551" s="5" t="s">
        <v>3669</v>
      </c>
      <c r="C551" s="2">
        <v>11</v>
      </c>
      <c r="D551" s="45">
        <f t="shared" si="41"/>
        <v>0.32738095238095238</v>
      </c>
      <c r="E551" s="27"/>
      <c r="F551" s="27"/>
      <c r="G551" s="27"/>
      <c r="H551" s="43"/>
      <c r="I551" s="43"/>
      <c r="J551" s="43"/>
      <c r="K551" s="27"/>
      <c r="L551" s="27"/>
      <c r="M551" s="43"/>
      <c r="N551" s="43"/>
      <c r="O551" s="43"/>
      <c r="P551" s="27"/>
      <c r="Q551" s="27"/>
      <c r="R551" s="43"/>
      <c r="S551" s="43"/>
      <c r="T551" s="43"/>
    </row>
    <row r="552" spans="1:20" x14ac:dyDescent="0.2">
      <c r="A552" s="2">
        <v>551</v>
      </c>
      <c r="B552" s="5" t="s">
        <v>3067</v>
      </c>
      <c r="C552" s="2">
        <v>11</v>
      </c>
      <c r="D552" s="45">
        <f t="shared" si="41"/>
        <v>0.32738095238095238</v>
      </c>
      <c r="E552" s="27"/>
      <c r="F552" s="27"/>
      <c r="G552" s="27"/>
      <c r="H552" s="43"/>
      <c r="I552" s="43"/>
      <c r="J552" s="43"/>
      <c r="K552" s="27"/>
      <c r="L552" s="27"/>
      <c r="M552" s="43"/>
      <c r="N552" s="43"/>
      <c r="O552" s="43"/>
      <c r="P552" s="27"/>
      <c r="Q552" s="27"/>
      <c r="R552" s="43"/>
      <c r="S552" s="43"/>
      <c r="T552" s="43"/>
    </row>
    <row r="553" spans="1:20" x14ac:dyDescent="0.2">
      <c r="A553" s="2">
        <v>552</v>
      </c>
      <c r="B553" s="5" t="s">
        <v>3240</v>
      </c>
      <c r="C553" s="2">
        <v>11</v>
      </c>
      <c r="D553" s="45">
        <f t="shared" si="41"/>
        <v>0.32738095238095238</v>
      </c>
      <c r="E553" s="27"/>
      <c r="F553" s="27"/>
      <c r="G553" s="27"/>
      <c r="H553" s="43"/>
      <c r="I553" s="43"/>
      <c r="J553" s="43"/>
      <c r="K553" s="27"/>
      <c r="L553" s="27"/>
      <c r="M553" s="43"/>
      <c r="N553" s="43"/>
      <c r="O553" s="43"/>
      <c r="P553" s="27"/>
      <c r="Q553" s="27"/>
      <c r="R553" s="43"/>
      <c r="S553" s="43"/>
      <c r="T553" s="43"/>
    </row>
    <row r="554" spans="1:20" x14ac:dyDescent="0.2">
      <c r="A554" s="2">
        <v>553</v>
      </c>
      <c r="B554" s="5" t="s">
        <v>2944</v>
      </c>
      <c r="C554" s="2">
        <v>10</v>
      </c>
      <c r="D554" s="45">
        <f t="shared" si="41"/>
        <v>0.29761904761904762</v>
      </c>
      <c r="E554" s="27"/>
      <c r="F554" s="27"/>
      <c r="G554" s="27"/>
      <c r="H554" s="43"/>
      <c r="I554" s="43"/>
      <c r="J554" s="43"/>
      <c r="K554" s="27"/>
      <c r="L554" s="27"/>
      <c r="M554" s="43"/>
      <c r="N554" s="43"/>
      <c r="O554" s="43"/>
      <c r="P554" s="27"/>
      <c r="Q554" s="27"/>
      <c r="R554" s="43"/>
      <c r="S554" s="43"/>
      <c r="T554" s="43"/>
    </row>
    <row r="555" spans="1:20" x14ac:dyDescent="0.2">
      <c r="A555" s="2">
        <v>554</v>
      </c>
      <c r="B555" s="5" t="s">
        <v>3671</v>
      </c>
      <c r="C555" s="2">
        <v>10</v>
      </c>
      <c r="D555" s="45">
        <f t="shared" si="41"/>
        <v>0.29761904761904762</v>
      </c>
      <c r="E555" s="27"/>
      <c r="F555" s="27"/>
      <c r="G555" s="27"/>
      <c r="H555" s="43"/>
      <c r="I555" s="43"/>
      <c r="J555" s="43"/>
      <c r="K555" s="27"/>
      <c r="L555" s="27"/>
      <c r="M555" s="43"/>
      <c r="N555" s="43"/>
      <c r="O555" s="43"/>
      <c r="P555" s="27"/>
      <c r="Q555" s="27"/>
      <c r="R555" s="43"/>
      <c r="S555" s="43"/>
      <c r="T555" s="43"/>
    </row>
    <row r="556" spans="1:20" x14ac:dyDescent="0.2">
      <c r="A556" s="2">
        <v>555</v>
      </c>
      <c r="B556" s="5" t="s">
        <v>3123</v>
      </c>
      <c r="C556" s="2">
        <v>9</v>
      </c>
      <c r="D556" s="45">
        <f t="shared" si="41"/>
        <v>0.26785714285714285</v>
      </c>
      <c r="E556" s="27"/>
      <c r="F556" s="27"/>
      <c r="G556" s="27"/>
      <c r="H556" s="43"/>
      <c r="I556" s="43"/>
      <c r="J556" s="43"/>
      <c r="K556" s="27"/>
      <c r="L556" s="27"/>
      <c r="M556" s="43"/>
      <c r="N556" s="43"/>
      <c r="O556" s="43"/>
      <c r="P556" s="27"/>
      <c r="Q556" s="27"/>
      <c r="R556" s="43"/>
      <c r="S556" s="43"/>
      <c r="T556" s="43"/>
    </row>
    <row r="557" spans="1:20" x14ac:dyDescent="0.2">
      <c r="A557" s="2">
        <v>556</v>
      </c>
      <c r="B557" s="5" t="s">
        <v>3052</v>
      </c>
      <c r="C557" s="2">
        <v>9</v>
      </c>
      <c r="D557" s="45">
        <f t="shared" si="41"/>
        <v>0.26785714285714285</v>
      </c>
      <c r="E557" s="27"/>
      <c r="F557" s="27"/>
      <c r="G557" s="27"/>
      <c r="H557" s="43"/>
      <c r="I557" s="43"/>
      <c r="J557" s="43"/>
      <c r="K557" s="27"/>
      <c r="L557" s="27"/>
      <c r="M557" s="43"/>
      <c r="N557" s="43"/>
      <c r="O557" s="43"/>
      <c r="P557" s="27"/>
      <c r="Q557" s="27"/>
      <c r="R557" s="43"/>
      <c r="S557" s="43"/>
      <c r="T557" s="43"/>
    </row>
    <row r="558" spans="1:20" x14ac:dyDescent="0.2">
      <c r="A558" s="2">
        <v>557</v>
      </c>
      <c r="B558" s="5" t="s">
        <v>3016</v>
      </c>
      <c r="C558" s="2">
        <v>9</v>
      </c>
      <c r="D558" s="45">
        <f t="shared" si="41"/>
        <v>0.26785714285714285</v>
      </c>
      <c r="E558" s="27"/>
      <c r="F558" s="27"/>
      <c r="G558" s="27"/>
      <c r="H558" s="43"/>
      <c r="I558" s="43"/>
      <c r="J558" s="43"/>
      <c r="K558" s="27"/>
      <c r="L558" s="27"/>
      <c r="M558" s="43"/>
      <c r="N558" s="43"/>
      <c r="O558" s="43"/>
      <c r="P558" s="27"/>
      <c r="Q558" s="27"/>
      <c r="R558" s="43"/>
      <c r="S558" s="43"/>
      <c r="T558" s="43"/>
    </row>
    <row r="559" spans="1:20" x14ac:dyDescent="0.2">
      <c r="A559" s="2">
        <v>558</v>
      </c>
      <c r="B559" s="5" t="s">
        <v>3715</v>
      </c>
      <c r="C559" s="2">
        <v>9</v>
      </c>
      <c r="D559" s="45">
        <f t="shared" si="41"/>
        <v>0.26785714285714285</v>
      </c>
      <c r="E559" s="27"/>
      <c r="F559" s="27"/>
      <c r="G559" s="27"/>
      <c r="H559" s="43"/>
      <c r="I559" s="43"/>
      <c r="J559" s="43"/>
      <c r="K559" s="27"/>
      <c r="L559" s="27"/>
      <c r="M559" s="43"/>
      <c r="N559" s="43"/>
      <c r="O559" s="43"/>
      <c r="P559" s="27"/>
      <c r="Q559" s="27"/>
      <c r="R559" s="43"/>
      <c r="S559" s="43"/>
      <c r="T559" s="43"/>
    </row>
    <row r="560" spans="1:20" x14ac:dyDescent="0.2">
      <c r="A560" s="2">
        <v>559</v>
      </c>
      <c r="B560" s="5" t="s">
        <v>3653</v>
      </c>
      <c r="C560" s="2">
        <v>9</v>
      </c>
      <c r="D560" s="45">
        <f t="shared" si="41"/>
        <v>0.26785714285714285</v>
      </c>
      <c r="E560" s="27"/>
      <c r="F560" s="27"/>
      <c r="G560" s="27"/>
      <c r="H560" s="43"/>
      <c r="I560" s="43"/>
      <c r="J560" s="43"/>
      <c r="K560" s="27"/>
      <c r="L560" s="27"/>
      <c r="M560" s="43"/>
      <c r="N560" s="43"/>
      <c r="O560" s="43"/>
      <c r="P560" s="27"/>
      <c r="Q560" s="27"/>
      <c r="R560" s="43"/>
      <c r="S560" s="43"/>
      <c r="T560" s="43"/>
    </row>
    <row r="561" spans="1:20" x14ac:dyDescent="0.2">
      <c r="A561" s="2">
        <v>560</v>
      </c>
      <c r="B561" s="5" t="s">
        <v>3127</v>
      </c>
      <c r="C561" s="2">
        <v>9</v>
      </c>
      <c r="D561" s="45">
        <f t="shared" si="41"/>
        <v>0.26785714285714285</v>
      </c>
      <c r="E561" s="27"/>
      <c r="F561" s="27"/>
      <c r="G561" s="27"/>
      <c r="H561" s="43"/>
      <c r="I561" s="43"/>
      <c r="J561" s="43"/>
      <c r="K561" s="27"/>
      <c r="L561" s="27"/>
      <c r="M561" s="43"/>
      <c r="N561" s="43"/>
      <c r="O561" s="43"/>
      <c r="P561" s="27"/>
      <c r="Q561" s="27"/>
      <c r="R561" s="43"/>
      <c r="S561" s="43"/>
      <c r="T561" s="43"/>
    </row>
    <row r="562" spans="1:20" x14ac:dyDescent="0.2">
      <c r="A562" s="2">
        <v>561</v>
      </c>
      <c r="B562" s="5" t="s">
        <v>3386</v>
      </c>
      <c r="C562" s="2">
        <v>9</v>
      </c>
      <c r="D562" s="45">
        <f t="shared" si="41"/>
        <v>0.26785714285714285</v>
      </c>
      <c r="E562" s="27"/>
      <c r="F562" s="27"/>
      <c r="G562" s="27"/>
      <c r="H562" s="43"/>
      <c r="I562" s="43"/>
      <c r="J562" s="43"/>
      <c r="K562" s="27"/>
      <c r="L562" s="27"/>
      <c r="M562" s="43"/>
      <c r="N562" s="43"/>
      <c r="O562" s="43"/>
      <c r="P562" s="27"/>
      <c r="Q562" s="27"/>
      <c r="R562" s="43"/>
      <c r="S562" s="43"/>
      <c r="T562" s="43"/>
    </row>
    <row r="563" spans="1:20" x14ac:dyDescent="0.2">
      <c r="A563" s="2">
        <v>562</v>
      </c>
      <c r="B563" s="5" t="s">
        <v>3416</v>
      </c>
      <c r="C563" s="2">
        <v>9</v>
      </c>
      <c r="D563" s="45">
        <f t="shared" si="41"/>
        <v>0.26785714285714285</v>
      </c>
      <c r="E563" s="27"/>
      <c r="F563" s="27"/>
      <c r="G563" s="27"/>
      <c r="H563" s="43"/>
      <c r="I563" s="43"/>
      <c r="J563" s="43"/>
      <c r="K563" s="27"/>
      <c r="L563" s="27"/>
      <c r="M563" s="43"/>
      <c r="N563" s="43"/>
      <c r="O563" s="43"/>
      <c r="P563" s="27"/>
      <c r="Q563" s="27"/>
      <c r="R563" s="43"/>
      <c r="S563" s="43"/>
      <c r="T563" s="43"/>
    </row>
    <row r="564" spans="1:20" x14ac:dyDescent="0.2">
      <c r="A564" s="2">
        <v>563</v>
      </c>
      <c r="B564" s="5" t="s">
        <v>3414</v>
      </c>
      <c r="C564" s="2">
        <v>8</v>
      </c>
      <c r="D564" s="45">
        <f t="shared" si="41"/>
        <v>0.23809523809523808</v>
      </c>
      <c r="E564" s="27"/>
      <c r="F564" s="27"/>
      <c r="G564" s="27"/>
      <c r="H564" s="43"/>
      <c r="I564" s="43"/>
      <c r="J564" s="43"/>
      <c r="K564" s="27"/>
      <c r="L564" s="27"/>
      <c r="M564" s="43"/>
      <c r="N564" s="43"/>
      <c r="O564" s="43"/>
      <c r="P564" s="27"/>
      <c r="Q564" s="27"/>
      <c r="R564" s="43"/>
      <c r="S564" s="43"/>
      <c r="T564" s="43"/>
    </row>
    <row r="565" spans="1:20" x14ac:dyDescent="0.2">
      <c r="A565" s="2">
        <v>564</v>
      </c>
      <c r="B565" s="5" t="s">
        <v>3596</v>
      </c>
      <c r="C565" s="2">
        <v>8</v>
      </c>
      <c r="D565" s="45">
        <f t="shared" si="41"/>
        <v>0.23809523809523808</v>
      </c>
      <c r="E565" s="27"/>
      <c r="F565" s="27"/>
      <c r="G565" s="27"/>
      <c r="H565" s="43"/>
      <c r="I565" s="43"/>
      <c r="J565" s="43"/>
      <c r="K565" s="27"/>
      <c r="L565" s="27"/>
      <c r="M565" s="43"/>
      <c r="N565" s="43"/>
      <c r="O565" s="43"/>
      <c r="P565" s="27"/>
      <c r="Q565" s="27"/>
      <c r="R565" s="43"/>
      <c r="S565" s="43"/>
      <c r="T565" s="43"/>
    </row>
    <row r="566" spans="1:20" x14ac:dyDescent="0.2">
      <c r="A566" s="2">
        <v>565</v>
      </c>
      <c r="B566" s="5" t="s">
        <v>3659</v>
      </c>
      <c r="C566" s="2">
        <v>8</v>
      </c>
      <c r="D566" s="45">
        <f t="shared" si="41"/>
        <v>0.23809523809523808</v>
      </c>
      <c r="E566" s="27"/>
      <c r="F566" s="27"/>
      <c r="G566" s="27"/>
      <c r="H566" s="43"/>
      <c r="I566" s="43"/>
      <c r="J566" s="43"/>
      <c r="K566" s="27"/>
      <c r="L566" s="27"/>
      <c r="M566" s="43"/>
      <c r="N566" s="43"/>
      <c r="O566" s="43"/>
      <c r="P566" s="27"/>
      <c r="Q566" s="27"/>
      <c r="R566" s="43"/>
      <c r="S566" s="43"/>
      <c r="T566" s="43"/>
    </row>
    <row r="567" spans="1:20" x14ac:dyDescent="0.2">
      <c r="A567" s="2">
        <v>566</v>
      </c>
      <c r="B567" s="5" t="s">
        <v>3308</v>
      </c>
      <c r="C567" s="2">
        <v>8</v>
      </c>
      <c r="D567" s="45">
        <f t="shared" si="41"/>
        <v>0.23809523809523808</v>
      </c>
      <c r="E567" s="27"/>
      <c r="F567" s="27"/>
      <c r="G567" s="27"/>
      <c r="H567" s="43"/>
      <c r="I567" s="43"/>
      <c r="J567" s="43"/>
      <c r="K567" s="27"/>
      <c r="L567" s="27"/>
      <c r="M567" s="43"/>
      <c r="N567" s="43"/>
      <c r="O567" s="43"/>
      <c r="P567" s="27"/>
      <c r="Q567" s="27"/>
      <c r="R567" s="43"/>
      <c r="S567" s="43"/>
      <c r="T567" s="43"/>
    </row>
    <row r="568" spans="1:20" x14ac:dyDescent="0.2">
      <c r="A568" s="2">
        <v>567</v>
      </c>
      <c r="B568" s="5" t="s">
        <v>2706</v>
      </c>
      <c r="C568" s="2">
        <v>7</v>
      </c>
      <c r="D568" s="45">
        <f t="shared" si="41"/>
        <v>0.20833333333333331</v>
      </c>
      <c r="E568" s="27"/>
      <c r="F568" s="27"/>
      <c r="G568" s="27"/>
      <c r="H568" s="43"/>
      <c r="I568" s="43"/>
      <c r="J568" s="43"/>
      <c r="K568" s="27"/>
      <c r="L568" s="27"/>
      <c r="M568" s="43"/>
      <c r="N568" s="43"/>
      <c r="O568" s="43"/>
      <c r="P568" s="27"/>
      <c r="Q568" s="27"/>
      <c r="R568" s="43"/>
      <c r="S568" s="43"/>
      <c r="T568" s="43"/>
    </row>
    <row r="569" spans="1:20" x14ac:dyDescent="0.2">
      <c r="A569" s="2">
        <v>568</v>
      </c>
      <c r="B569" s="5" t="s">
        <v>3439</v>
      </c>
      <c r="C569" s="2">
        <v>7</v>
      </c>
      <c r="D569" s="45">
        <f t="shared" si="41"/>
        <v>0.20833333333333331</v>
      </c>
      <c r="E569" s="27"/>
      <c r="F569" s="27"/>
      <c r="G569" s="27"/>
      <c r="H569" s="43"/>
      <c r="I569" s="43"/>
      <c r="J569" s="43"/>
      <c r="K569" s="27"/>
      <c r="L569" s="27"/>
      <c r="M569" s="43"/>
      <c r="N569" s="43"/>
      <c r="O569" s="43"/>
      <c r="P569" s="27"/>
      <c r="Q569" s="27"/>
      <c r="R569" s="43"/>
      <c r="S569" s="43"/>
      <c r="T569" s="43"/>
    </row>
    <row r="570" spans="1:20" x14ac:dyDescent="0.2">
      <c r="A570" s="2">
        <v>569</v>
      </c>
      <c r="B570" s="5" t="s">
        <v>3304</v>
      </c>
      <c r="C570" s="2">
        <v>7</v>
      </c>
      <c r="D570" s="45">
        <f t="shared" si="41"/>
        <v>0.20833333333333331</v>
      </c>
      <c r="E570" s="27"/>
      <c r="F570" s="27"/>
      <c r="G570" s="27"/>
      <c r="H570" s="43"/>
      <c r="I570" s="43"/>
      <c r="J570" s="43"/>
      <c r="K570" s="27"/>
      <c r="L570" s="27"/>
      <c r="M570" s="43"/>
      <c r="N570" s="43"/>
      <c r="O570" s="43"/>
      <c r="P570" s="27"/>
      <c r="Q570" s="27"/>
      <c r="R570" s="43"/>
      <c r="S570" s="43"/>
      <c r="T570" s="43"/>
    </row>
    <row r="571" spans="1:20" x14ac:dyDescent="0.2">
      <c r="A571" s="2">
        <v>570</v>
      </c>
      <c r="B571" s="5" t="s">
        <v>3759</v>
      </c>
      <c r="C571" s="2">
        <v>7</v>
      </c>
      <c r="D571" s="45">
        <f t="shared" si="41"/>
        <v>0.20833333333333331</v>
      </c>
      <c r="E571" s="27"/>
      <c r="F571" s="27"/>
      <c r="G571" s="27"/>
      <c r="H571" s="43"/>
      <c r="I571" s="43"/>
      <c r="J571" s="43"/>
      <c r="K571" s="27"/>
      <c r="L571" s="27"/>
      <c r="M571" s="43"/>
      <c r="N571" s="43"/>
      <c r="O571" s="43"/>
      <c r="P571" s="27"/>
      <c r="Q571" s="27"/>
      <c r="R571" s="43"/>
      <c r="S571" s="43"/>
      <c r="T571" s="43"/>
    </row>
    <row r="572" spans="1:20" x14ac:dyDescent="0.2">
      <c r="A572" s="2">
        <v>571</v>
      </c>
      <c r="B572" s="5" t="s">
        <v>3724</v>
      </c>
      <c r="C572" s="2">
        <v>7</v>
      </c>
      <c r="D572" s="45">
        <f t="shared" si="41"/>
        <v>0.20833333333333331</v>
      </c>
      <c r="E572" s="27"/>
      <c r="F572" s="27"/>
      <c r="G572" s="27"/>
      <c r="H572" s="43"/>
      <c r="I572" s="43"/>
      <c r="J572" s="43"/>
      <c r="K572" s="27"/>
      <c r="L572" s="27"/>
      <c r="M572" s="43"/>
      <c r="N572" s="43"/>
      <c r="O572" s="43"/>
      <c r="P572" s="27"/>
      <c r="Q572" s="27"/>
      <c r="R572" s="43"/>
      <c r="S572" s="43"/>
      <c r="T572" s="43"/>
    </row>
    <row r="573" spans="1:20" x14ac:dyDescent="0.2">
      <c r="A573" s="2">
        <v>572</v>
      </c>
      <c r="B573" s="5" t="s">
        <v>3418</v>
      </c>
      <c r="C573" s="2">
        <v>7</v>
      </c>
      <c r="D573" s="45">
        <f t="shared" si="41"/>
        <v>0.20833333333333331</v>
      </c>
      <c r="E573" s="27"/>
      <c r="F573" s="27"/>
      <c r="G573" s="27"/>
      <c r="H573" s="43"/>
      <c r="I573" s="43"/>
      <c r="J573" s="43"/>
      <c r="K573" s="27"/>
      <c r="L573" s="27"/>
      <c r="M573" s="43"/>
      <c r="N573" s="43"/>
      <c r="O573" s="43"/>
      <c r="P573" s="27"/>
      <c r="Q573" s="27"/>
      <c r="R573" s="43"/>
      <c r="S573" s="43"/>
      <c r="T573" s="43"/>
    </row>
    <row r="574" spans="1:20" x14ac:dyDescent="0.2">
      <c r="A574" s="2">
        <v>573</v>
      </c>
      <c r="B574" s="5" t="s">
        <v>2831</v>
      </c>
      <c r="C574" s="2">
        <v>6</v>
      </c>
      <c r="D574" s="45">
        <f t="shared" si="41"/>
        <v>0.17857142857142858</v>
      </c>
      <c r="E574" s="27"/>
      <c r="F574" s="27"/>
      <c r="G574" s="27"/>
      <c r="H574" s="43"/>
      <c r="I574" s="43"/>
      <c r="J574" s="43"/>
      <c r="K574" s="27"/>
      <c r="L574" s="27"/>
      <c r="M574" s="43"/>
      <c r="N574" s="43"/>
      <c r="O574" s="43"/>
      <c r="P574" s="27"/>
      <c r="Q574" s="27"/>
      <c r="R574" s="43"/>
      <c r="S574" s="43"/>
      <c r="T574" s="43"/>
    </row>
    <row r="575" spans="1:20" x14ac:dyDescent="0.2">
      <c r="A575" s="2">
        <v>574</v>
      </c>
      <c r="B575" s="5" t="s">
        <v>3393</v>
      </c>
      <c r="C575" s="2">
        <v>6</v>
      </c>
      <c r="D575" s="45">
        <f t="shared" si="41"/>
        <v>0.17857142857142858</v>
      </c>
      <c r="E575" s="27"/>
      <c r="F575" s="27"/>
      <c r="G575" s="27"/>
      <c r="H575" s="43"/>
      <c r="I575" s="43"/>
      <c r="J575" s="43"/>
      <c r="K575" s="27"/>
      <c r="L575" s="27"/>
      <c r="M575" s="43"/>
      <c r="N575" s="43"/>
      <c r="O575" s="43"/>
      <c r="P575" s="27"/>
      <c r="Q575" s="27"/>
      <c r="R575" s="43"/>
      <c r="S575" s="43"/>
      <c r="T575" s="43"/>
    </row>
    <row r="576" spans="1:20" x14ac:dyDescent="0.2">
      <c r="A576" s="2">
        <v>575</v>
      </c>
      <c r="B576" s="5" t="s">
        <v>3652</v>
      </c>
      <c r="C576" s="2">
        <v>6</v>
      </c>
      <c r="D576" s="45">
        <f t="shared" si="41"/>
        <v>0.17857142857142858</v>
      </c>
      <c r="E576" s="27"/>
      <c r="F576" s="27"/>
      <c r="G576" s="27"/>
      <c r="H576" s="43"/>
      <c r="I576" s="43"/>
      <c r="J576" s="43"/>
      <c r="K576" s="27"/>
      <c r="L576" s="27"/>
      <c r="M576" s="43"/>
      <c r="N576" s="43"/>
      <c r="O576" s="43"/>
      <c r="P576" s="27"/>
      <c r="Q576" s="27"/>
      <c r="R576" s="43"/>
      <c r="S576" s="43"/>
      <c r="T576" s="43"/>
    </row>
    <row r="577" spans="1:20" x14ac:dyDescent="0.2">
      <c r="A577" s="2">
        <v>576</v>
      </c>
      <c r="B577" s="5" t="s">
        <v>3309</v>
      </c>
      <c r="C577" s="2">
        <v>6</v>
      </c>
      <c r="D577" s="45">
        <f t="shared" si="41"/>
        <v>0.17857142857142858</v>
      </c>
      <c r="E577" s="27"/>
      <c r="F577" s="27"/>
      <c r="G577" s="27"/>
      <c r="H577" s="43"/>
      <c r="I577" s="43"/>
      <c r="J577" s="43"/>
      <c r="K577" s="27"/>
      <c r="L577" s="27"/>
      <c r="M577" s="43"/>
      <c r="N577" s="43"/>
      <c r="O577" s="43"/>
      <c r="P577" s="27"/>
      <c r="Q577" s="27"/>
      <c r="R577" s="43"/>
      <c r="S577" s="43"/>
      <c r="T577" s="43"/>
    </row>
    <row r="578" spans="1:20" x14ac:dyDescent="0.2">
      <c r="A578" s="2">
        <v>577</v>
      </c>
      <c r="B578" s="5" t="s">
        <v>3440</v>
      </c>
      <c r="C578" s="2">
        <v>6</v>
      </c>
      <c r="D578" s="45">
        <f t="shared" si="41"/>
        <v>0.17857142857142858</v>
      </c>
      <c r="E578" s="27"/>
      <c r="F578" s="27"/>
      <c r="G578" s="27"/>
      <c r="H578" s="43"/>
      <c r="I578" s="43"/>
      <c r="J578" s="43"/>
      <c r="K578" s="27"/>
      <c r="L578" s="27"/>
      <c r="M578" s="43"/>
      <c r="N578" s="43"/>
      <c r="O578" s="43"/>
      <c r="P578" s="27"/>
      <c r="Q578" s="27"/>
      <c r="R578" s="43"/>
      <c r="S578" s="43"/>
      <c r="T578" s="43"/>
    </row>
    <row r="579" spans="1:20" x14ac:dyDescent="0.2">
      <c r="A579" s="2">
        <v>578</v>
      </c>
      <c r="B579" s="5" t="s">
        <v>3734</v>
      </c>
      <c r="C579" s="2">
        <v>6</v>
      </c>
      <c r="D579" s="45">
        <f t="shared" si="41"/>
        <v>0.17857142857142858</v>
      </c>
      <c r="E579" s="27"/>
      <c r="F579" s="27"/>
      <c r="G579" s="27"/>
      <c r="H579" s="43"/>
      <c r="I579" s="43"/>
      <c r="J579" s="43"/>
      <c r="K579" s="27"/>
      <c r="L579" s="27"/>
      <c r="M579" s="43"/>
      <c r="N579" s="43"/>
      <c r="O579" s="43"/>
      <c r="P579" s="27"/>
      <c r="Q579" s="27"/>
      <c r="R579" s="43"/>
      <c r="S579" s="43"/>
      <c r="T579" s="43"/>
    </row>
    <row r="580" spans="1:20" x14ac:dyDescent="0.2">
      <c r="A580" s="2">
        <v>579</v>
      </c>
      <c r="B580" s="5" t="s">
        <v>3505</v>
      </c>
      <c r="C580" s="2">
        <v>6</v>
      </c>
      <c r="D580" s="45">
        <f t="shared" si="41"/>
        <v>0.17857142857142858</v>
      </c>
      <c r="E580" s="27"/>
      <c r="F580" s="27"/>
      <c r="G580" s="27"/>
      <c r="H580" s="43"/>
      <c r="I580" s="43"/>
      <c r="J580" s="43"/>
      <c r="K580" s="27"/>
      <c r="L580" s="27"/>
      <c r="M580" s="43"/>
      <c r="N580" s="43"/>
      <c r="O580" s="43"/>
      <c r="P580" s="27"/>
      <c r="Q580" s="27"/>
      <c r="R580" s="43"/>
      <c r="S580" s="43"/>
      <c r="T580" s="43"/>
    </row>
    <row r="581" spans="1:20" x14ac:dyDescent="0.2">
      <c r="A581" s="2">
        <v>580</v>
      </c>
      <c r="B581" s="5" t="s">
        <v>3561</v>
      </c>
      <c r="C581" s="2">
        <v>6</v>
      </c>
      <c r="D581" s="45">
        <f t="shared" ref="D581:D609" si="42">C581/33.6</f>
        <v>0.17857142857142858</v>
      </c>
      <c r="E581" s="27"/>
      <c r="F581" s="27"/>
      <c r="G581" s="27"/>
      <c r="H581" s="43"/>
      <c r="I581" s="43"/>
      <c r="J581" s="43"/>
      <c r="K581" s="27"/>
      <c r="L581" s="27"/>
      <c r="M581" s="43"/>
      <c r="N581" s="43"/>
      <c r="O581" s="43"/>
      <c r="P581" s="27"/>
      <c r="Q581" s="27"/>
      <c r="R581" s="43"/>
      <c r="S581" s="43"/>
      <c r="T581" s="43"/>
    </row>
    <row r="582" spans="1:20" x14ac:dyDescent="0.2">
      <c r="A582" s="2">
        <v>581</v>
      </c>
      <c r="B582" s="5" t="s">
        <v>3748</v>
      </c>
      <c r="C582" s="2">
        <v>6</v>
      </c>
      <c r="D582" s="45">
        <f t="shared" si="42"/>
        <v>0.17857142857142858</v>
      </c>
      <c r="E582" s="27"/>
      <c r="F582" s="27"/>
      <c r="G582" s="27"/>
      <c r="H582" s="43"/>
      <c r="I582" s="43"/>
      <c r="J582" s="43"/>
      <c r="K582" s="27"/>
      <c r="L582" s="27"/>
      <c r="M582" s="43"/>
      <c r="N582" s="43"/>
      <c r="O582" s="43"/>
      <c r="P582" s="27"/>
      <c r="Q582" s="27"/>
      <c r="R582" s="43"/>
      <c r="S582" s="43"/>
      <c r="T582" s="43"/>
    </row>
    <row r="583" spans="1:20" x14ac:dyDescent="0.2">
      <c r="A583" s="2">
        <v>582</v>
      </c>
      <c r="B583" s="5" t="s">
        <v>3287</v>
      </c>
      <c r="C583" s="2">
        <v>5</v>
      </c>
      <c r="D583" s="45">
        <f t="shared" si="42"/>
        <v>0.14880952380952381</v>
      </c>
      <c r="E583" s="27"/>
      <c r="F583" s="27"/>
      <c r="G583" s="27"/>
      <c r="H583" s="43"/>
      <c r="I583" s="43"/>
      <c r="J583" s="43"/>
      <c r="K583" s="27"/>
      <c r="L583" s="27"/>
      <c r="M583" s="43"/>
      <c r="N583" s="43"/>
      <c r="O583" s="43"/>
      <c r="P583" s="27"/>
      <c r="Q583" s="27"/>
      <c r="R583" s="43"/>
      <c r="S583" s="43"/>
      <c r="T583" s="43"/>
    </row>
    <row r="584" spans="1:20" x14ac:dyDescent="0.2">
      <c r="A584" s="2">
        <v>583</v>
      </c>
      <c r="B584" s="5" t="s">
        <v>3372</v>
      </c>
      <c r="C584" s="2">
        <v>5</v>
      </c>
      <c r="D584" s="45">
        <f t="shared" si="42"/>
        <v>0.14880952380952381</v>
      </c>
      <c r="E584" s="27"/>
      <c r="F584" s="27"/>
      <c r="G584" s="27"/>
      <c r="H584" s="43"/>
      <c r="I584" s="43"/>
      <c r="J584" s="43"/>
      <c r="K584" s="27"/>
      <c r="L584" s="27"/>
      <c r="M584" s="43"/>
      <c r="N584" s="43"/>
      <c r="O584" s="43"/>
      <c r="P584" s="27"/>
      <c r="Q584" s="27"/>
      <c r="R584" s="43"/>
      <c r="S584" s="43"/>
      <c r="T584" s="43"/>
    </row>
    <row r="585" spans="1:20" x14ac:dyDescent="0.2">
      <c r="A585" s="2">
        <v>584</v>
      </c>
      <c r="B585" s="5" t="s">
        <v>3500</v>
      </c>
      <c r="C585" s="2">
        <v>5</v>
      </c>
      <c r="D585" s="45">
        <f t="shared" si="42"/>
        <v>0.14880952380952381</v>
      </c>
      <c r="E585" s="27"/>
      <c r="F585" s="27"/>
      <c r="G585" s="27"/>
      <c r="H585" s="43"/>
      <c r="I585" s="43"/>
      <c r="J585" s="43"/>
      <c r="K585" s="27"/>
      <c r="L585" s="27"/>
      <c r="M585" s="43"/>
      <c r="N585" s="43"/>
      <c r="O585" s="43"/>
      <c r="P585" s="27"/>
      <c r="Q585" s="27"/>
      <c r="R585" s="43"/>
      <c r="S585" s="43"/>
      <c r="T585" s="43"/>
    </row>
    <row r="586" spans="1:20" x14ac:dyDescent="0.2">
      <c r="A586" s="2">
        <v>585</v>
      </c>
      <c r="B586" s="5" t="s">
        <v>2330</v>
      </c>
      <c r="C586" s="2">
        <v>4</v>
      </c>
      <c r="D586" s="45">
        <f t="shared" si="42"/>
        <v>0.11904761904761904</v>
      </c>
      <c r="E586" s="27"/>
      <c r="F586" s="27"/>
      <c r="G586" s="27"/>
      <c r="H586" s="43"/>
      <c r="I586" s="43"/>
      <c r="J586" s="43"/>
      <c r="K586" s="27"/>
      <c r="L586" s="27"/>
      <c r="M586" s="43"/>
      <c r="N586" s="43"/>
      <c r="O586" s="43"/>
      <c r="P586" s="27"/>
      <c r="Q586" s="27"/>
      <c r="R586" s="43"/>
      <c r="S586" s="43"/>
      <c r="T586" s="43"/>
    </row>
    <row r="587" spans="1:20" x14ac:dyDescent="0.2">
      <c r="A587" s="2">
        <v>586</v>
      </c>
      <c r="B587" s="5" t="s">
        <v>2842</v>
      </c>
      <c r="C587" s="2">
        <v>4</v>
      </c>
      <c r="D587" s="45">
        <f t="shared" si="42"/>
        <v>0.11904761904761904</v>
      </c>
      <c r="E587" s="27"/>
      <c r="F587" s="27"/>
      <c r="G587" s="27"/>
      <c r="H587" s="43"/>
      <c r="I587" s="43"/>
      <c r="J587" s="43"/>
      <c r="K587" s="27"/>
      <c r="L587" s="27"/>
      <c r="M587" s="43"/>
      <c r="N587" s="43"/>
      <c r="O587" s="43"/>
      <c r="P587" s="27"/>
      <c r="Q587" s="27"/>
      <c r="R587" s="43"/>
      <c r="S587" s="43"/>
      <c r="T587" s="43"/>
    </row>
    <row r="588" spans="1:20" x14ac:dyDescent="0.2">
      <c r="A588" s="2">
        <v>587</v>
      </c>
      <c r="B588" s="5" t="s">
        <v>3467</v>
      </c>
      <c r="C588" s="2">
        <v>4</v>
      </c>
      <c r="D588" s="45">
        <f t="shared" si="42"/>
        <v>0.11904761904761904</v>
      </c>
      <c r="E588" s="27"/>
      <c r="F588" s="27"/>
      <c r="G588" s="27"/>
      <c r="H588" s="43"/>
      <c r="I588" s="43"/>
      <c r="J588" s="43"/>
      <c r="K588" s="27"/>
      <c r="L588" s="27"/>
      <c r="M588" s="43"/>
      <c r="N588" s="43"/>
      <c r="O588" s="43"/>
      <c r="P588" s="27"/>
      <c r="Q588" s="27"/>
      <c r="R588" s="43"/>
      <c r="S588" s="43"/>
      <c r="T588" s="43"/>
    </row>
    <row r="589" spans="1:20" x14ac:dyDescent="0.2">
      <c r="A589" s="2">
        <v>588</v>
      </c>
      <c r="B589" s="5" t="s">
        <v>3537</v>
      </c>
      <c r="C589" s="2">
        <v>4</v>
      </c>
      <c r="D589" s="45">
        <f t="shared" si="42"/>
        <v>0.11904761904761904</v>
      </c>
      <c r="E589" s="27"/>
      <c r="F589" s="27"/>
      <c r="G589" s="27"/>
      <c r="H589" s="43"/>
      <c r="I589" s="43"/>
      <c r="J589" s="43"/>
      <c r="K589" s="27"/>
      <c r="L589" s="27"/>
      <c r="M589" s="43"/>
      <c r="N589" s="43"/>
      <c r="O589" s="43"/>
      <c r="P589" s="27"/>
      <c r="Q589" s="27"/>
      <c r="R589" s="43"/>
      <c r="S589" s="43"/>
      <c r="T589" s="43"/>
    </row>
    <row r="590" spans="1:20" x14ac:dyDescent="0.2">
      <c r="A590" s="2">
        <v>589</v>
      </c>
      <c r="B590" s="5" t="s">
        <v>3562</v>
      </c>
      <c r="C590" s="2">
        <v>4</v>
      </c>
      <c r="D590" s="45">
        <f t="shared" si="42"/>
        <v>0.11904761904761904</v>
      </c>
      <c r="E590" s="27"/>
      <c r="F590" s="27"/>
      <c r="G590" s="27"/>
      <c r="H590" s="43"/>
      <c r="I590" s="43"/>
      <c r="J590" s="43"/>
      <c r="K590" s="27"/>
      <c r="L590" s="27"/>
      <c r="M590" s="43"/>
      <c r="N590" s="43"/>
      <c r="O590" s="43"/>
      <c r="P590" s="27"/>
      <c r="Q590" s="27"/>
      <c r="R590" s="43"/>
      <c r="S590" s="43"/>
      <c r="T590" s="43"/>
    </row>
    <row r="591" spans="1:20" x14ac:dyDescent="0.2">
      <c r="A591" s="2">
        <v>590</v>
      </c>
      <c r="B591" s="5" t="s">
        <v>3563</v>
      </c>
      <c r="C591" s="2">
        <v>4</v>
      </c>
      <c r="D591" s="45">
        <f t="shared" si="42"/>
        <v>0.11904761904761904</v>
      </c>
      <c r="E591" s="27"/>
      <c r="F591" s="27"/>
      <c r="G591" s="27"/>
      <c r="H591" s="43"/>
      <c r="I591" s="43"/>
      <c r="J591" s="43"/>
      <c r="K591" s="27"/>
      <c r="L591" s="27"/>
      <c r="M591" s="43"/>
      <c r="N591" s="43"/>
      <c r="O591" s="43"/>
      <c r="P591" s="27"/>
      <c r="Q591" s="27"/>
      <c r="R591" s="43"/>
      <c r="S591" s="43"/>
      <c r="T591" s="43"/>
    </row>
    <row r="592" spans="1:20" x14ac:dyDescent="0.2">
      <c r="A592" s="2">
        <v>591</v>
      </c>
      <c r="B592" s="5" t="s">
        <v>3234</v>
      </c>
      <c r="C592" s="2">
        <v>4</v>
      </c>
      <c r="D592" s="45">
        <f t="shared" si="42"/>
        <v>0.11904761904761904</v>
      </c>
      <c r="E592" s="27"/>
      <c r="F592" s="27"/>
      <c r="G592" s="27"/>
      <c r="H592" s="43"/>
      <c r="I592" s="43"/>
      <c r="J592" s="43"/>
      <c r="K592" s="27"/>
      <c r="L592" s="27"/>
      <c r="M592" s="43"/>
      <c r="N592" s="43"/>
      <c r="O592" s="43"/>
      <c r="P592" s="27"/>
      <c r="Q592" s="27"/>
      <c r="R592" s="43"/>
      <c r="S592" s="43"/>
      <c r="T592" s="43"/>
    </row>
    <row r="593" spans="1:20" x14ac:dyDescent="0.2">
      <c r="A593" s="2">
        <v>592</v>
      </c>
      <c r="B593" s="5" t="s">
        <v>3752</v>
      </c>
      <c r="C593" s="2">
        <v>4</v>
      </c>
      <c r="D593" s="45">
        <f t="shared" si="42"/>
        <v>0.11904761904761904</v>
      </c>
      <c r="E593" s="27"/>
      <c r="F593" s="27"/>
      <c r="G593" s="27"/>
      <c r="H593" s="43"/>
      <c r="I593" s="43"/>
      <c r="J593" s="43"/>
      <c r="K593" s="27"/>
      <c r="L593" s="27"/>
      <c r="M593" s="43"/>
      <c r="N593" s="43"/>
      <c r="O593" s="43"/>
      <c r="P593" s="27"/>
      <c r="Q593" s="27"/>
      <c r="R593" s="43"/>
      <c r="S593" s="43"/>
      <c r="T593" s="43"/>
    </row>
    <row r="594" spans="1:20" x14ac:dyDescent="0.2">
      <c r="A594" s="2">
        <v>593</v>
      </c>
      <c r="B594" s="5" t="s">
        <v>3485</v>
      </c>
      <c r="C594" s="2">
        <v>4</v>
      </c>
      <c r="D594" s="45">
        <f t="shared" si="42"/>
        <v>0.11904761904761904</v>
      </c>
      <c r="E594" s="27"/>
      <c r="F594" s="27"/>
      <c r="G594" s="27"/>
      <c r="H594" s="43"/>
      <c r="I594" s="43"/>
      <c r="J594" s="43"/>
      <c r="K594" s="27"/>
      <c r="L594" s="27"/>
      <c r="M594" s="43"/>
      <c r="N594" s="43"/>
      <c r="O594" s="43"/>
      <c r="P594" s="27"/>
      <c r="Q594" s="27"/>
      <c r="R594" s="43"/>
      <c r="S594" s="43"/>
      <c r="T594" s="43"/>
    </row>
    <row r="595" spans="1:20" x14ac:dyDescent="0.2">
      <c r="A595" s="2">
        <v>594</v>
      </c>
      <c r="B595" s="5" t="s">
        <v>3285</v>
      </c>
      <c r="C595" s="2">
        <v>4</v>
      </c>
      <c r="D595" s="45">
        <f t="shared" si="42"/>
        <v>0.11904761904761904</v>
      </c>
      <c r="E595" s="27"/>
      <c r="F595" s="27"/>
      <c r="G595" s="27"/>
      <c r="H595" s="43"/>
      <c r="I595" s="43"/>
      <c r="J595" s="43"/>
      <c r="K595" s="27"/>
      <c r="L595" s="27"/>
      <c r="M595" s="43"/>
      <c r="N595" s="43"/>
      <c r="O595" s="43"/>
      <c r="P595" s="27"/>
      <c r="Q595" s="27"/>
      <c r="R595" s="43"/>
      <c r="S595" s="43"/>
      <c r="T595" s="43"/>
    </row>
    <row r="596" spans="1:20" x14ac:dyDescent="0.2">
      <c r="A596" s="2">
        <v>595</v>
      </c>
      <c r="B596" s="5" t="s">
        <v>2940</v>
      </c>
      <c r="C596" s="2">
        <v>3</v>
      </c>
      <c r="D596" s="45">
        <f t="shared" si="42"/>
        <v>8.9285714285714288E-2</v>
      </c>
      <c r="E596" s="27"/>
      <c r="F596" s="27"/>
      <c r="G596" s="27"/>
      <c r="H596" s="43"/>
      <c r="I596" s="43"/>
      <c r="J596" s="43"/>
      <c r="K596" s="27"/>
      <c r="L596" s="27"/>
      <c r="M596" s="43"/>
      <c r="N596" s="43"/>
      <c r="O596" s="43"/>
      <c r="P596" s="27"/>
      <c r="Q596" s="27"/>
      <c r="R596" s="43"/>
      <c r="S596" s="43"/>
      <c r="T596" s="43"/>
    </row>
    <row r="597" spans="1:20" x14ac:dyDescent="0.2">
      <c r="A597" s="2">
        <v>596</v>
      </c>
      <c r="B597" s="5" t="s">
        <v>3761</v>
      </c>
      <c r="C597" s="2">
        <v>3</v>
      </c>
      <c r="D597" s="45">
        <f t="shared" si="42"/>
        <v>8.9285714285714288E-2</v>
      </c>
      <c r="E597" s="27"/>
      <c r="F597" s="27"/>
      <c r="G597" s="27"/>
      <c r="H597" s="43"/>
      <c r="I597" s="43"/>
      <c r="J597" s="43"/>
      <c r="K597" s="27"/>
      <c r="L597" s="27"/>
      <c r="M597" s="43"/>
      <c r="N597" s="43"/>
      <c r="O597" s="43"/>
      <c r="P597" s="27"/>
      <c r="Q597" s="27"/>
      <c r="R597" s="43"/>
      <c r="S597" s="43"/>
      <c r="T597" s="43"/>
    </row>
    <row r="598" spans="1:20" x14ac:dyDescent="0.2">
      <c r="A598" s="2">
        <v>597</v>
      </c>
      <c r="B598" s="5" t="s">
        <v>3598</v>
      </c>
      <c r="C598" s="2">
        <v>3</v>
      </c>
      <c r="D598" s="45">
        <f t="shared" si="42"/>
        <v>8.9285714285714288E-2</v>
      </c>
      <c r="E598" s="27"/>
      <c r="F598" s="27"/>
      <c r="G598" s="27"/>
      <c r="H598" s="43"/>
      <c r="I598" s="43"/>
      <c r="J598" s="43"/>
      <c r="K598" s="27"/>
      <c r="L598" s="27"/>
      <c r="M598" s="43"/>
      <c r="N598" s="43"/>
      <c r="O598" s="43"/>
      <c r="P598" s="27"/>
      <c r="Q598" s="27"/>
      <c r="R598" s="43"/>
      <c r="S598" s="43"/>
      <c r="T598" s="43"/>
    </row>
    <row r="599" spans="1:20" x14ac:dyDescent="0.2">
      <c r="A599" s="2">
        <v>598</v>
      </c>
      <c r="B599" s="5" t="s">
        <v>3534</v>
      </c>
      <c r="C599" s="2">
        <v>3</v>
      </c>
      <c r="D599" s="45">
        <f t="shared" si="42"/>
        <v>8.9285714285714288E-2</v>
      </c>
      <c r="E599" s="27"/>
      <c r="F599" s="27"/>
      <c r="G599" s="27"/>
      <c r="H599" s="43"/>
      <c r="I599" s="43"/>
      <c r="J599" s="43"/>
      <c r="K599" s="27"/>
      <c r="L599" s="27"/>
      <c r="M599" s="43"/>
      <c r="N599" s="43"/>
      <c r="O599" s="43"/>
      <c r="P599" s="27"/>
      <c r="Q599" s="27"/>
      <c r="R599" s="43"/>
      <c r="S599" s="43"/>
      <c r="T599" s="43"/>
    </row>
    <row r="600" spans="1:20" x14ac:dyDescent="0.2">
      <c r="A600" s="2">
        <v>599</v>
      </c>
      <c r="B600" s="5" t="s">
        <v>3170</v>
      </c>
      <c r="C600" s="2">
        <v>3</v>
      </c>
      <c r="D600" s="45">
        <f t="shared" si="42"/>
        <v>8.9285714285714288E-2</v>
      </c>
      <c r="E600" s="27"/>
      <c r="F600" s="27"/>
      <c r="G600" s="27"/>
      <c r="H600" s="43"/>
      <c r="I600" s="43"/>
      <c r="J600" s="43"/>
      <c r="K600" s="27"/>
      <c r="L600" s="27"/>
      <c r="M600" s="43"/>
      <c r="N600" s="43"/>
      <c r="O600" s="43"/>
      <c r="P600" s="27"/>
      <c r="Q600" s="27"/>
      <c r="R600" s="43"/>
      <c r="S600" s="43"/>
      <c r="T600" s="43"/>
    </row>
    <row r="601" spans="1:20" x14ac:dyDescent="0.2">
      <c r="A601" s="2">
        <v>600</v>
      </c>
      <c r="B601" s="5" t="s">
        <v>3507</v>
      </c>
      <c r="C601" s="2">
        <v>3</v>
      </c>
      <c r="D601" s="45">
        <f t="shared" si="42"/>
        <v>8.9285714285714288E-2</v>
      </c>
      <c r="E601" s="27"/>
      <c r="F601" s="27"/>
      <c r="G601" s="27"/>
      <c r="H601" s="43"/>
      <c r="I601" s="43"/>
      <c r="J601" s="43"/>
      <c r="K601" s="27"/>
      <c r="L601" s="27"/>
      <c r="M601" s="43"/>
      <c r="N601" s="43"/>
      <c r="O601" s="43"/>
      <c r="P601" s="27"/>
      <c r="Q601" s="27"/>
      <c r="R601" s="43"/>
      <c r="S601" s="43"/>
      <c r="T601" s="43"/>
    </row>
    <row r="602" spans="1:20" x14ac:dyDescent="0.2">
      <c r="A602" s="2">
        <v>601</v>
      </c>
      <c r="B602" s="5" t="s">
        <v>3646</v>
      </c>
      <c r="C602" s="2">
        <v>3</v>
      </c>
      <c r="D602" s="45">
        <f t="shared" si="42"/>
        <v>8.9285714285714288E-2</v>
      </c>
      <c r="E602" s="27"/>
      <c r="F602" s="27"/>
      <c r="G602" s="27"/>
      <c r="H602" s="43"/>
      <c r="I602" s="43"/>
      <c r="J602" s="43"/>
      <c r="K602" s="27"/>
      <c r="L602" s="27"/>
      <c r="M602" s="43"/>
      <c r="N602" s="43"/>
      <c r="O602" s="43"/>
      <c r="P602" s="27"/>
      <c r="Q602" s="27"/>
      <c r="R602" s="43"/>
      <c r="S602" s="43"/>
      <c r="T602" s="43"/>
    </row>
    <row r="603" spans="1:20" x14ac:dyDescent="0.2">
      <c r="A603" s="2">
        <v>602</v>
      </c>
      <c r="B603" s="5" t="s">
        <v>3512</v>
      </c>
      <c r="C603" s="2">
        <v>2</v>
      </c>
      <c r="D603" s="45">
        <f t="shared" si="42"/>
        <v>5.9523809523809521E-2</v>
      </c>
      <c r="E603" s="27"/>
      <c r="F603" s="27"/>
      <c r="G603" s="27"/>
      <c r="H603" s="43"/>
      <c r="I603" s="43"/>
      <c r="J603" s="43"/>
      <c r="K603" s="27"/>
      <c r="L603" s="27"/>
      <c r="M603" s="43"/>
      <c r="N603" s="43"/>
      <c r="O603" s="43"/>
      <c r="P603" s="27"/>
      <c r="Q603" s="27"/>
      <c r="R603" s="43"/>
      <c r="S603" s="43"/>
      <c r="T603" s="43"/>
    </row>
    <row r="604" spans="1:20" x14ac:dyDescent="0.2">
      <c r="A604" s="2">
        <v>603</v>
      </c>
      <c r="B604" s="5" t="s">
        <v>3670</v>
      </c>
      <c r="C604" s="2">
        <v>2</v>
      </c>
      <c r="D604" s="45">
        <f t="shared" si="42"/>
        <v>5.9523809523809521E-2</v>
      </c>
      <c r="E604" s="27"/>
      <c r="F604" s="27"/>
      <c r="G604" s="27"/>
      <c r="H604" s="43"/>
      <c r="I604" s="43"/>
      <c r="J604" s="43"/>
      <c r="K604" s="27"/>
      <c r="L604" s="27"/>
      <c r="M604" s="43"/>
      <c r="N604" s="43"/>
      <c r="O604" s="43"/>
      <c r="P604" s="27"/>
      <c r="Q604" s="27"/>
      <c r="R604" s="43"/>
      <c r="S604" s="43"/>
      <c r="T604" s="43"/>
    </row>
    <row r="605" spans="1:20" x14ac:dyDescent="0.2">
      <c r="A605" s="2">
        <v>604</v>
      </c>
      <c r="B605" s="5" t="s">
        <v>3306</v>
      </c>
      <c r="C605" s="2">
        <v>2</v>
      </c>
      <c r="D605" s="45">
        <f t="shared" si="42"/>
        <v>5.9523809523809521E-2</v>
      </c>
      <c r="E605" s="27"/>
      <c r="F605" s="27"/>
      <c r="G605" s="27"/>
      <c r="H605" s="43"/>
      <c r="I605" s="43"/>
      <c r="J605" s="43"/>
      <c r="K605" s="27"/>
      <c r="L605" s="27"/>
      <c r="M605" s="43"/>
      <c r="N605" s="43"/>
      <c r="O605" s="43"/>
      <c r="P605" s="27"/>
      <c r="Q605" s="27"/>
      <c r="R605" s="43"/>
      <c r="S605" s="43"/>
      <c r="T605" s="43"/>
    </row>
    <row r="606" spans="1:20" x14ac:dyDescent="0.2">
      <c r="A606" s="2">
        <v>605</v>
      </c>
      <c r="B606" s="5" t="s">
        <v>3564</v>
      </c>
      <c r="C606" s="2">
        <v>2</v>
      </c>
      <c r="D606" s="45">
        <f t="shared" si="42"/>
        <v>5.9523809523809521E-2</v>
      </c>
      <c r="E606" s="27"/>
      <c r="F606" s="27"/>
      <c r="G606" s="27"/>
      <c r="H606" s="43"/>
      <c r="I606" s="43"/>
      <c r="J606" s="43"/>
      <c r="K606" s="27"/>
      <c r="L606" s="27"/>
      <c r="M606" s="43"/>
      <c r="N606" s="43"/>
      <c r="O606" s="43"/>
      <c r="P606" s="27"/>
      <c r="Q606" s="27"/>
      <c r="R606" s="43"/>
      <c r="S606" s="43"/>
      <c r="T606" s="43"/>
    </row>
    <row r="607" spans="1:20" x14ac:dyDescent="0.2">
      <c r="A607" s="2">
        <v>606</v>
      </c>
      <c r="B607" s="5" t="s">
        <v>3388</v>
      </c>
      <c r="C607" s="2">
        <v>2</v>
      </c>
      <c r="D607" s="45">
        <f t="shared" si="42"/>
        <v>5.9523809523809521E-2</v>
      </c>
      <c r="E607" s="27"/>
      <c r="F607" s="27"/>
      <c r="G607" s="27"/>
      <c r="H607" s="43"/>
      <c r="I607" s="43"/>
      <c r="J607" s="43"/>
      <c r="K607" s="27"/>
      <c r="L607" s="27"/>
      <c r="M607" s="43"/>
      <c r="N607" s="43"/>
      <c r="O607" s="43"/>
      <c r="P607" s="27"/>
      <c r="Q607" s="27"/>
      <c r="R607" s="43"/>
      <c r="S607" s="43"/>
      <c r="T607" s="43"/>
    </row>
    <row r="608" spans="1:20" x14ac:dyDescent="0.2">
      <c r="A608" s="2">
        <v>607</v>
      </c>
      <c r="B608" s="5" t="s">
        <v>3302</v>
      </c>
      <c r="C608" s="2">
        <v>1</v>
      </c>
      <c r="D608" s="45">
        <f t="shared" si="42"/>
        <v>2.976190476190476E-2</v>
      </c>
      <c r="E608" s="27"/>
      <c r="F608" s="27"/>
      <c r="G608" s="27"/>
      <c r="H608" s="43"/>
      <c r="I608" s="43"/>
      <c r="J608" s="43"/>
      <c r="K608" s="27"/>
      <c r="L608" s="27"/>
      <c r="M608" s="43"/>
      <c r="N608" s="43"/>
      <c r="O608" s="43"/>
      <c r="P608" s="27"/>
      <c r="Q608" s="27"/>
      <c r="R608" s="43"/>
      <c r="S608" s="43"/>
      <c r="T608" s="43"/>
    </row>
    <row r="609" spans="1:20" x14ac:dyDescent="0.2">
      <c r="A609" s="2">
        <v>608</v>
      </c>
      <c r="B609" s="5" t="s">
        <v>3714</v>
      </c>
      <c r="C609" s="2">
        <v>1</v>
      </c>
      <c r="D609" s="45">
        <f t="shared" si="42"/>
        <v>2.976190476190476E-2</v>
      </c>
      <c r="E609" s="27"/>
      <c r="F609" s="27"/>
      <c r="G609" s="27"/>
      <c r="H609" s="43"/>
      <c r="I609" s="43"/>
      <c r="J609" s="43"/>
      <c r="K609" s="27"/>
      <c r="L609" s="27"/>
      <c r="M609" s="43"/>
      <c r="N609" s="43"/>
      <c r="O609" s="43"/>
      <c r="P609" s="27"/>
      <c r="Q609" s="27"/>
      <c r="R609" s="43"/>
      <c r="S609" s="43"/>
      <c r="T609" s="43"/>
    </row>
    <row r="610" spans="1:20" x14ac:dyDescent="0.2">
      <c r="A610" s="27"/>
      <c r="B610" s="27"/>
      <c r="C610" s="43"/>
      <c r="D610" s="43"/>
      <c r="E610" s="27"/>
      <c r="F610" s="27"/>
      <c r="G610" s="27"/>
      <c r="H610" s="43"/>
      <c r="I610" s="43"/>
      <c r="J610" s="43"/>
      <c r="K610" s="27"/>
      <c r="L610" s="27"/>
      <c r="M610" s="43"/>
      <c r="N610" s="43"/>
      <c r="O610" s="43"/>
      <c r="P610" s="27"/>
      <c r="Q610" s="27"/>
      <c r="R610" s="43"/>
      <c r="S610" s="43"/>
      <c r="T610" s="4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topLeftCell="A118" workbookViewId="0">
      <selection activeCell="K126" sqref="K126"/>
    </sheetView>
  </sheetViews>
  <sheetFormatPr defaultColWidth="11.42578125" defaultRowHeight="12.75" x14ac:dyDescent="0.2"/>
  <cols>
    <col min="1" max="1" width="5.7109375" customWidth="1"/>
    <col min="2" max="3" width="9.7109375" customWidth="1"/>
    <col min="4" max="4" width="22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1" x14ac:dyDescent="0.2">
      <c r="A1" s="2" t="s">
        <v>3960</v>
      </c>
      <c r="B1" s="13" t="s">
        <v>4109</v>
      </c>
      <c r="C1" s="2" t="s">
        <v>3953</v>
      </c>
      <c r="D1" s="2" t="s">
        <v>1685</v>
      </c>
      <c r="E1" s="6" t="s">
        <v>4110</v>
      </c>
      <c r="F1" s="5" t="s">
        <v>1686</v>
      </c>
      <c r="G1" s="2" t="s">
        <v>1275</v>
      </c>
      <c r="H1" s="5" t="s">
        <v>1276</v>
      </c>
      <c r="I1" s="48" t="s">
        <v>3085</v>
      </c>
    </row>
    <row r="2" spans="1:11" x14ac:dyDescent="0.2">
      <c r="A2" s="2">
        <v>1</v>
      </c>
      <c r="B2" s="13">
        <v>1</v>
      </c>
      <c r="C2" s="82" t="s">
        <v>3955</v>
      </c>
      <c r="D2" s="1" t="s">
        <v>1312</v>
      </c>
      <c r="E2" s="7">
        <v>97.97</v>
      </c>
      <c r="F2" s="21">
        <v>5495</v>
      </c>
      <c r="G2" s="84">
        <v>56</v>
      </c>
      <c r="H2" s="22">
        <f t="shared" ref="H2:H33" si="0">F2/G2</f>
        <v>98.125</v>
      </c>
      <c r="I2" s="49">
        <f>(F2/((23*128)+(17*96)+(12*64)+(3*56)+97))*100</f>
        <v>97.967552148333041</v>
      </c>
      <c r="J2" s="20"/>
      <c r="K2" s="7" t="s">
        <v>3956</v>
      </c>
    </row>
    <row r="3" spans="1:11" x14ac:dyDescent="0.2">
      <c r="A3" s="2">
        <v>2</v>
      </c>
      <c r="B3" s="13">
        <v>2</v>
      </c>
      <c r="C3" s="82" t="s">
        <v>3955</v>
      </c>
      <c r="D3" s="23" t="s">
        <v>1729</v>
      </c>
      <c r="E3" s="7">
        <v>94.09</v>
      </c>
      <c r="F3" s="21">
        <v>8196</v>
      </c>
      <c r="G3" s="7">
        <v>68</v>
      </c>
      <c r="H3" s="22">
        <f t="shared" si="0"/>
        <v>120.52941176470588</v>
      </c>
      <c r="I3" s="49">
        <f>(F3/(68*128))*100</f>
        <v>94.163602941176478</v>
      </c>
      <c r="K3" s="83" t="s">
        <v>3957</v>
      </c>
    </row>
    <row r="4" spans="1:11" x14ac:dyDescent="0.2">
      <c r="A4" s="2">
        <v>3</v>
      </c>
      <c r="B4" s="13">
        <v>3</v>
      </c>
      <c r="C4" s="82" t="s">
        <v>3955</v>
      </c>
      <c r="D4" s="1" t="s">
        <v>2215</v>
      </c>
      <c r="E4" s="7">
        <v>93.37</v>
      </c>
      <c r="F4" s="21">
        <v>6334</v>
      </c>
      <c r="G4" s="84">
        <v>54</v>
      </c>
      <c r="H4" s="22">
        <f t="shared" si="0"/>
        <v>117.29629629629629</v>
      </c>
      <c r="I4" s="49">
        <f>(F4/((52*128)+(2*64)))*100</f>
        <v>93.366745283018872</v>
      </c>
      <c r="J4" s="20"/>
      <c r="K4" s="82" t="s">
        <v>3955</v>
      </c>
    </row>
    <row r="5" spans="1:11" x14ac:dyDescent="0.2">
      <c r="A5" s="2">
        <v>4</v>
      </c>
      <c r="B5" s="13">
        <v>4</v>
      </c>
      <c r="C5" s="82" t="s">
        <v>3955</v>
      </c>
      <c r="D5" s="1" t="s">
        <v>458</v>
      </c>
      <c r="E5" s="7">
        <v>93.05</v>
      </c>
      <c r="F5" s="21">
        <v>4764</v>
      </c>
      <c r="G5" s="84">
        <v>40</v>
      </c>
      <c r="H5" s="22">
        <f t="shared" si="0"/>
        <v>119.1</v>
      </c>
      <c r="I5" s="49">
        <f>(F5/(40*128))*100</f>
        <v>93.046875</v>
      </c>
      <c r="J5" s="20"/>
      <c r="K5" s="84" t="s">
        <v>4096</v>
      </c>
    </row>
    <row r="6" spans="1:11" x14ac:dyDescent="0.2">
      <c r="A6" s="2">
        <v>5</v>
      </c>
      <c r="B6" s="13">
        <v>5</v>
      </c>
      <c r="C6" s="82" t="s">
        <v>3955</v>
      </c>
      <c r="D6" s="1" t="s">
        <v>1167</v>
      </c>
      <c r="E6" s="7">
        <v>92.27</v>
      </c>
      <c r="F6" s="21">
        <v>6526</v>
      </c>
      <c r="G6" s="84">
        <v>67</v>
      </c>
      <c r="H6" s="22">
        <f t="shared" si="0"/>
        <v>97.402985074626869</v>
      </c>
      <c r="I6" s="49">
        <f>(F6/((35*128)+(17*96)+(10*64)+(4*56)+97))*100</f>
        <v>92.266365050190871</v>
      </c>
      <c r="J6" s="16"/>
      <c r="K6" s="7" t="s">
        <v>4097</v>
      </c>
    </row>
    <row r="7" spans="1:11" x14ac:dyDescent="0.2">
      <c r="A7" s="2">
        <v>6</v>
      </c>
      <c r="B7" s="13">
        <v>6</v>
      </c>
      <c r="C7" s="82" t="s">
        <v>3955</v>
      </c>
      <c r="D7" s="23" t="s">
        <v>2712</v>
      </c>
      <c r="E7" s="7">
        <v>91.37</v>
      </c>
      <c r="F7" s="21">
        <v>2499</v>
      </c>
      <c r="G7" s="84">
        <v>33</v>
      </c>
      <c r="H7" s="22">
        <f t="shared" si="0"/>
        <v>75.727272727272734</v>
      </c>
      <c r="I7" s="49">
        <f>(F7/((16*96)+(10*64)+(2*128)+(2*56)+97+62+32))*100</f>
        <v>91.371115173674582</v>
      </c>
      <c r="J7" s="16"/>
    </row>
    <row r="8" spans="1:11" x14ac:dyDescent="0.2">
      <c r="A8" s="2">
        <v>7</v>
      </c>
      <c r="B8" s="13">
        <v>7</v>
      </c>
      <c r="C8" s="82" t="s">
        <v>3955</v>
      </c>
      <c r="D8" s="23" t="s">
        <v>2768</v>
      </c>
      <c r="E8" s="7">
        <v>90.32</v>
      </c>
      <c r="F8" s="21">
        <v>2174</v>
      </c>
      <c r="G8" s="84">
        <v>34</v>
      </c>
      <c r="H8" s="22">
        <f t="shared" si="0"/>
        <v>63.941176470588232</v>
      </c>
      <c r="I8" s="49">
        <f>(F8/((13*96)+(6*64)+(6*56)+(4*32)+128+62+48+43+30))*100</f>
        <v>90.319900290818438</v>
      </c>
      <c r="J8" s="16"/>
    </row>
    <row r="9" spans="1:11" x14ac:dyDescent="0.2">
      <c r="A9" s="2">
        <v>8</v>
      </c>
      <c r="B9" s="13">
        <v>8</v>
      </c>
      <c r="C9" s="82" t="s">
        <v>3955</v>
      </c>
      <c r="D9" s="1" t="s">
        <v>133</v>
      </c>
      <c r="E9" s="7">
        <v>90.06</v>
      </c>
      <c r="F9" s="21">
        <v>4957</v>
      </c>
      <c r="G9" s="84">
        <v>43</v>
      </c>
      <c r="H9" s="22">
        <f t="shared" si="0"/>
        <v>115.27906976744185</v>
      </c>
      <c r="I9" s="49">
        <f>(F9/(43*128))*100</f>
        <v>90.061773255813947</v>
      </c>
      <c r="J9" s="16"/>
    </row>
    <row r="10" spans="1:11" x14ac:dyDescent="0.2">
      <c r="A10" s="2">
        <v>9</v>
      </c>
      <c r="B10" s="13">
        <v>9</v>
      </c>
      <c r="C10" s="82" t="s">
        <v>3955</v>
      </c>
      <c r="D10" s="1" t="s">
        <v>1571</v>
      </c>
      <c r="E10" s="7">
        <v>88.64</v>
      </c>
      <c r="F10" s="21">
        <v>5959</v>
      </c>
      <c r="G10" s="7">
        <v>53</v>
      </c>
      <c r="H10" s="22">
        <f t="shared" si="0"/>
        <v>112.43396226415095</v>
      </c>
      <c r="I10" s="49">
        <f>(F10/(53*128))*100</f>
        <v>87.839033018867923</v>
      </c>
      <c r="J10" s="16"/>
    </row>
    <row r="11" spans="1:11" x14ac:dyDescent="0.2">
      <c r="A11" s="2">
        <v>10</v>
      </c>
      <c r="B11" s="13">
        <v>10</v>
      </c>
      <c r="C11" s="82" t="s">
        <v>3955</v>
      </c>
      <c r="D11" s="1" t="s">
        <v>546</v>
      </c>
      <c r="E11" s="7">
        <v>87.72</v>
      </c>
      <c r="F11" s="21">
        <v>3930</v>
      </c>
      <c r="G11" s="84">
        <v>35</v>
      </c>
      <c r="H11" s="22">
        <f t="shared" si="0"/>
        <v>112.28571428571429</v>
      </c>
      <c r="I11" s="49">
        <f>(F11/(35*128))*100</f>
        <v>87.723214285714292</v>
      </c>
      <c r="J11" s="16"/>
    </row>
    <row r="12" spans="1:11" x14ac:dyDescent="0.2">
      <c r="A12" s="2">
        <v>11</v>
      </c>
      <c r="B12" s="13">
        <v>11</v>
      </c>
      <c r="C12" s="82" t="s">
        <v>3955</v>
      </c>
      <c r="D12" s="1" t="s">
        <v>597</v>
      </c>
      <c r="E12" s="7">
        <v>86.78</v>
      </c>
      <c r="F12" s="21">
        <v>4110</v>
      </c>
      <c r="G12" s="84">
        <v>37</v>
      </c>
      <c r="H12" s="22">
        <f t="shared" si="0"/>
        <v>111.08108108108108</v>
      </c>
      <c r="I12" s="49">
        <f>(F12/(37*128))*100</f>
        <v>86.782094594594597</v>
      </c>
      <c r="J12" s="16"/>
    </row>
    <row r="13" spans="1:11" x14ac:dyDescent="0.2">
      <c r="A13" s="2">
        <v>12</v>
      </c>
      <c r="B13" s="13">
        <v>12</v>
      </c>
      <c r="C13" s="82" t="s">
        <v>3955</v>
      </c>
      <c r="D13" s="1" t="s">
        <v>2030</v>
      </c>
      <c r="E13" s="7">
        <v>86.74</v>
      </c>
      <c r="F13" s="21">
        <v>3886</v>
      </c>
      <c r="G13" s="84">
        <v>35</v>
      </c>
      <c r="H13" s="22">
        <f t="shared" si="0"/>
        <v>111.02857142857142</v>
      </c>
      <c r="I13" s="49">
        <f>(F13/(35*128))*100</f>
        <v>86.741071428571431</v>
      </c>
      <c r="J13" s="16"/>
    </row>
    <row r="14" spans="1:11" x14ac:dyDescent="0.2">
      <c r="A14" s="2">
        <v>13</v>
      </c>
      <c r="B14" s="13">
        <v>13</v>
      </c>
      <c r="C14" s="82" t="s">
        <v>3955</v>
      </c>
      <c r="D14" s="1" t="s">
        <v>596</v>
      </c>
      <c r="E14" s="7">
        <v>86.34</v>
      </c>
      <c r="F14" s="21">
        <v>6078</v>
      </c>
      <c r="G14" s="84">
        <v>55</v>
      </c>
      <c r="H14" s="22">
        <f t="shared" si="0"/>
        <v>110.50909090909092</v>
      </c>
      <c r="I14" s="49">
        <f>(F14/(55*128))*100</f>
        <v>86.33522727272728</v>
      </c>
      <c r="J14" s="16"/>
    </row>
    <row r="15" spans="1:11" x14ac:dyDescent="0.2">
      <c r="A15" s="2">
        <v>14</v>
      </c>
      <c r="B15" s="13">
        <v>14</v>
      </c>
      <c r="C15" s="82" t="s">
        <v>3955</v>
      </c>
      <c r="D15" s="1" t="s">
        <v>298</v>
      </c>
      <c r="E15" s="7">
        <v>85.96</v>
      </c>
      <c r="F15" s="21">
        <v>4023</v>
      </c>
      <c r="G15" s="84">
        <v>44</v>
      </c>
      <c r="H15" s="22">
        <f t="shared" si="0"/>
        <v>91.431818181818187</v>
      </c>
      <c r="I15" s="49">
        <f>(F15/((25*128)+(10*96)+(5*64)+(3*56)+32))*100</f>
        <v>85.961538461538467</v>
      </c>
      <c r="J15" s="16"/>
    </row>
    <row r="16" spans="1:11" x14ac:dyDescent="0.2">
      <c r="A16" s="2">
        <v>15</v>
      </c>
      <c r="B16" s="13">
        <v>15</v>
      </c>
      <c r="C16" s="82" t="s">
        <v>3955</v>
      </c>
      <c r="D16" s="1" t="s">
        <v>1955</v>
      </c>
      <c r="E16" s="7">
        <v>84.17</v>
      </c>
      <c r="F16" s="21">
        <v>6249</v>
      </c>
      <c r="G16" s="84">
        <v>58</v>
      </c>
      <c r="H16" s="22">
        <f t="shared" si="0"/>
        <v>107.74137931034483</v>
      </c>
      <c r="I16" s="49">
        <f>(F16/(58*128))*100</f>
        <v>84.17295258620689</v>
      </c>
      <c r="J16" s="16"/>
    </row>
    <row r="17" spans="1:10" x14ac:dyDescent="0.2">
      <c r="A17" s="2">
        <v>16</v>
      </c>
      <c r="B17" s="13">
        <v>16</v>
      </c>
      <c r="C17" s="82" t="s">
        <v>3955</v>
      </c>
      <c r="D17" s="23" t="s">
        <v>1788</v>
      </c>
      <c r="E17" s="18">
        <v>83.24</v>
      </c>
      <c r="F17" s="21">
        <v>8418</v>
      </c>
      <c r="G17" s="7">
        <v>79</v>
      </c>
      <c r="H17" s="22">
        <f t="shared" si="0"/>
        <v>106.55696202531645</v>
      </c>
      <c r="I17" s="49">
        <f>(F17/(79*128))*100</f>
        <v>83.247626582278471</v>
      </c>
    </row>
    <row r="18" spans="1:10" x14ac:dyDescent="0.2">
      <c r="A18" s="2">
        <v>17</v>
      </c>
      <c r="B18" s="13">
        <v>17</v>
      </c>
      <c r="C18" s="82" t="s">
        <v>3955</v>
      </c>
      <c r="D18" s="1" t="s">
        <v>1972</v>
      </c>
      <c r="E18" s="7">
        <v>83.17</v>
      </c>
      <c r="F18" s="21">
        <v>5110</v>
      </c>
      <c r="G18" s="84">
        <v>48</v>
      </c>
      <c r="H18" s="22">
        <f t="shared" si="0"/>
        <v>106.45833333333333</v>
      </c>
      <c r="I18" s="49">
        <f>(F18/(48*128))*100</f>
        <v>83.170572916666657</v>
      </c>
      <c r="J18" s="20"/>
    </row>
    <row r="19" spans="1:10" x14ac:dyDescent="0.2">
      <c r="A19" s="2">
        <v>18</v>
      </c>
      <c r="B19" s="13">
        <v>19</v>
      </c>
      <c r="C19" s="82" t="s">
        <v>3955</v>
      </c>
      <c r="D19" s="1" t="s">
        <v>175</v>
      </c>
      <c r="E19" s="18">
        <v>82.2</v>
      </c>
      <c r="F19" s="21">
        <v>5261</v>
      </c>
      <c r="G19" s="84">
        <v>50</v>
      </c>
      <c r="H19" s="22">
        <f t="shared" si="0"/>
        <v>105.22</v>
      </c>
      <c r="I19" s="49">
        <f>(F19/(50*128))*100</f>
        <v>82.203125</v>
      </c>
      <c r="J19" s="20"/>
    </row>
    <row r="20" spans="1:10" x14ac:dyDescent="0.2">
      <c r="A20" s="2">
        <v>19</v>
      </c>
      <c r="B20" s="13">
        <v>18</v>
      </c>
      <c r="C20" s="82" t="s">
        <v>3955</v>
      </c>
      <c r="D20" s="1" t="s">
        <v>3910</v>
      </c>
      <c r="E20" s="7">
        <v>82.71</v>
      </c>
      <c r="F20" s="21">
        <v>5050</v>
      </c>
      <c r="G20" s="7">
        <v>48</v>
      </c>
      <c r="H20" s="22">
        <f t="shared" si="0"/>
        <v>105.20833333333333</v>
      </c>
      <c r="I20" s="49">
        <f>(F20/(48*128))*100</f>
        <v>82.194010416666657</v>
      </c>
      <c r="J20" s="20"/>
    </row>
    <row r="21" spans="1:10" x14ac:dyDescent="0.2">
      <c r="A21" s="2">
        <v>20</v>
      </c>
      <c r="B21" s="13">
        <v>20</v>
      </c>
      <c r="C21" s="82" t="s">
        <v>3955</v>
      </c>
      <c r="D21" s="1" t="s">
        <v>1533</v>
      </c>
      <c r="E21" s="7">
        <v>81.61</v>
      </c>
      <c r="F21" s="21">
        <v>4805</v>
      </c>
      <c r="G21" s="84">
        <v>46</v>
      </c>
      <c r="H21" s="22">
        <f t="shared" si="0"/>
        <v>104.45652173913044</v>
      </c>
      <c r="I21" s="49">
        <f>(F21/(46*128))*100</f>
        <v>81.606657608695656</v>
      </c>
      <c r="J21" s="20"/>
    </row>
    <row r="22" spans="1:10" x14ac:dyDescent="0.2">
      <c r="A22" s="2">
        <v>21</v>
      </c>
      <c r="B22" s="13">
        <v>21</v>
      </c>
      <c r="C22" s="82" t="s">
        <v>3955</v>
      </c>
      <c r="D22" s="1" t="s">
        <v>433</v>
      </c>
      <c r="E22" s="7">
        <v>81.56</v>
      </c>
      <c r="F22" s="21">
        <v>4489</v>
      </c>
      <c r="G22" s="84">
        <v>43</v>
      </c>
      <c r="H22" s="22">
        <f t="shared" si="0"/>
        <v>104.3953488372093</v>
      </c>
      <c r="I22" s="49">
        <f>(F22/(43*128))*100</f>
        <v>81.558866279069761</v>
      </c>
      <c r="J22" s="20"/>
    </row>
    <row r="23" spans="1:10" x14ac:dyDescent="0.2">
      <c r="A23" s="2">
        <v>22</v>
      </c>
      <c r="B23" s="13">
        <v>22</v>
      </c>
      <c r="C23" s="82" t="s">
        <v>3955</v>
      </c>
      <c r="D23" s="1" t="s">
        <v>657</v>
      </c>
      <c r="E23" s="7">
        <v>81.040000000000006</v>
      </c>
      <c r="F23" s="21">
        <v>4065</v>
      </c>
      <c r="G23" s="84">
        <v>41</v>
      </c>
      <c r="H23" s="22">
        <f t="shared" si="0"/>
        <v>99.146341463414629</v>
      </c>
      <c r="I23" s="49">
        <f>(F23/((36*128)+(3*96)+64+56))*100</f>
        <v>81.040669856459331</v>
      </c>
      <c r="J23" s="20"/>
    </row>
    <row r="24" spans="1:10" x14ac:dyDescent="0.2">
      <c r="A24" s="2">
        <v>23</v>
      </c>
      <c r="B24" s="13">
        <v>23</v>
      </c>
      <c r="C24" s="82" t="s">
        <v>3955</v>
      </c>
      <c r="D24" s="1" t="s">
        <v>2154</v>
      </c>
      <c r="E24" s="7">
        <v>80.88</v>
      </c>
      <c r="F24" s="21">
        <v>3313</v>
      </c>
      <c r="G24" s="84">
        <v>32</v>
      </c>
      <c r="H24" s="22">
        <f t="shared" si="0"/>
        <v>103.53125</v>
      </c>
      <c r="I24" s="49">
        <f>(F24/(32*128))*100</f>
        <v>80.8837890625</v>
      </c>
      <c r="J24" s="20"/>
    </row>
    <row r="25" spans="1:10" x14ac:dyDescent="0.2">
      <c r="A25" s="2">
        <v>24</v>
      </c>
      <c r="B25" s="13">
        <v>24</v>
      </c>
      <c r="C25" s="82" t="s">
        <v>3955</v>
      </c>
      <c r="D25" s="1" t="s">
        <v>500</v>
      </c>
      <c r="E25" s="7">
        <v>80.48</v>
      </c>
      <c r="F25" s="21">
        <v>6593</v>
      </c>
      <c r="G25" s="84">
        <v>64</v>
      </c>
      <c r="H25" s="22">
        <f t="shared" si="0"/>
        <v>103.015625</v>
      </c>
      <c r="I25" s="49">
        <f>(F25/(64*128))*100</f>
        <v>80.48095703125</v>
      </c>
      <c r="J25" s="20"/>
    </row>
    <row r="26" spans="1:10" x14ac:dyDescent="0.2">
      <c r="A26" s="2">
        <v>25</v>
      </c>
      <c r="B26" s="13">
        <v>25</v>
      </c>
      <c r="C26" s="82" t="s">
        <v>3955</v>
      </c>
      <c r="D26" s="1" t="s">
        <v>526</v>
      </c>
      <c r="E26" s="7">
        <v>79.989999999999995</v>
      </c>
      <c r="F26" s="21">
        <v>5324</v>
      </c>
      <c r="G26" s="84">
        <v>52</v>
      </c>
      <c r="H26" s="22">
        <f t="shared" si="0"/>
        <v>102.38461538461539</v>
      </c>
      <c r="I26" s="49">
        <f>(F26/(52*128))*100</f>
        <v>79.987980769230774</v>
      </c>
      <c r="J26" s="20"/>
    </row>
    <row r="27" spans="1:10" x14ac:dyDescent="0.2">
      <c r="A27" s="2">
        <v>26</v>
      </c>
      <c r="B27" s="13">
        <v>26</v>
      </c>
      <c r="C27" s="82" t="s">
        <v>3955</v>
      </c>
      <c r="D27" s="1" t="s">
        <v>1392</v>
      </c>
      <c r="E27" s="18">
        <v>79.67</v>
      </c>
      <c r="F27" s="21">
        <v>4583</v>
      </c>
      <c r="G27" s="7">
        <v>45</v>
      </c>
      <c r="H27" s="22">
        <f t="shared" si="0"/>
        <v>101.84444444444445</v>
      </c>
      <c r="I27" s="49">
        <f>(F27/(45*128))*100</f>
        <v>79.565972222222229</v>
      </c>
      <c r="J27" s="20"/>
    </row>
    <row r="28" spans="1:10" x14ac:dyDescent="0.2">
      <c r="A28" s="2">
        <v>27</v>
      </c>
      <c r="B28" s="13">
        <v>27</v>
      </c>
      <c r="C28" s="82" t="s">
        <v>3955</v>
      </c>
      <c r="D28" s="1" t="s">
        <v>1540</v>
      </c>
      <c r="E28" s="7">
        <v>79.03</v>
      </c>
      <c r="F28" s="21">
        <v>4431</v>
      </c>
      <c r="G28" s="7">
        <v>44</v>
      </c>
      <c r="H28" s="22">
        <f t="shared" si="0"/>
        <v>100.70454545454545</v>
      </c>
      <c r="I28" s="49">
        <f>(F28/(44*128))*100</f>
        <v>78.67542613636364</v>
      </c>
    </row>
    <row r="29" spans="1:10" x14ac:dyDescent="0.2">
      <c r="A29" s="2">
        <v>28</v>
      </c>
      <c r="B29" s="13">
        <v>28</v>
      </c>
      <c r="C29" s="82" t="s">
        <v>3955</v>
      </c>
      <c r="D29" s="1" t="s">
        <v>510</v>
      </c>
      <c r="E29" s="7">
        <v>78.16</v>
      </c>
      <c r="F29" s="21">
        <v>4702</v>
      </c>
      <c r="G29" s="84">
        <v>47</v>
      </c>
      <c r="H29" s="22">
        <f t="shared" si="0"/>
        <v>100.04255319148936</v>
      </c>
      <c r="I29" s="49">
        <f>(F29/(47*128))*100</f>
        <v>78.15824468085107</v>
      </c>
      <c r="J29" s="20"/>
    </row>
    <row r="30" spans="1:10" x14ac:dyDescent="0.2">
      <c r="A30" s="2">
        <v>29</v>
      </c>
      <c r="B30" s="13">
        <v>30</v>
      </c>
      <c r="C30" s="7" t="s">
        <v>3956</v>
      </c>
      <c r="D30" s="23" t="s">
        <v>1850</v>
      </c>
      <c r="E30" s="18">
        <v>77.41</v>
      </c>
      <c r="F30" s="21">
        <v>2389</v>
      </c>
      <c r="G30" s="7">
        <v>24</v>
      </c>
      <c r="H30" s="22">
        <f t="shared" si="0"/>
        <v>99.541666666666671</v>
      </c>
      <c r="I30" s="49">
        <f>(F30/(24*128))*100</f>
        <v>77.766927083333343</v>
      </c>
      <c r="J30" s="20"/>
    </row>
    <row r="31" spans="1:10" x14ac:dyDescent="0.2">
      <c r="A31" s="2">
        <v>30</v>
      </c>
      <c r="B31" s="13">
        <v>31</v>
      </c>
      <c r="C31" s="7" t="s">
        <v>3956</v>
      </c>
      <c r="D31" s="1" t="s">
        <v>1432</v>
      </c>
      <c r="E31" s="7">
        <v>77.06</v>
      </c>
      <c r="F31" s="21">
        <v>5684</v>
      </c>
      <c r="G31" s="84">
        <v>61</v>
      </c>
      <c r="H31" s="22">
        <f t="shared" si="0"/>
        <v>93.180327868852459</v>
      </c>
      <c r="I31" s="49">
        <f>(F31/((53*128)+(3*96)+(3*64)+(2*56)))*100</f>
        <v>77.060737527114966</v>
      </c>
      <c r="J31" s="20"/>
    </row>
    <row r="32" spans="1:10" x14ac:dyDescent="0.2">
      <c r="A32" s="2">
        <v>31</v>
      </c>
      <c r="B32" s="13">
        <v>32</v>
      </c>
      <c r="C32" s="7" t="s">
        <v>3956</v>
      </c>
      <c r="D32" s="1" t="s">
        <v>1186</v>
      </c>
      <c r="E32" s="7">
        <v>77.05</v>
      </c>
      <c r="F32" s="21">
        <v>4734</v>
      </c>
      <c r="G32" s="84">
        <v>48</v>
      </c>
      <c r="H32" s="22">
        <f t="shared" si="0"/>
        <v>98.625</v>
      </c>
      <c r="I32" s="49">
        <f>(F32/(48*128))*100</f>
        <v>77.05078125</v>
      </c>
      <c r="J32" s="20"/>
    </row>
    <row r="33" spans="1:10" x14ac:dyDescent="0.2">
      <c r="A33" s="2">
        <v>32</v>
      </c>
      <c r="B33" s="13">
        <v>29</v>
      </c>
      <c r="C33" s="83" t="s">
        <v>3957</v>
      </c>
      <c r="D33" s="1" t="s">
        <v>3847</v>
      </c>
      <c r="E33" s="7">
        <v>77.650000000000006</v>
      </c>
      <c r="F33" s="21">
        <v>6098</v>
      </c>
      <c r="G33" s="7">
        <v>62</v>
      </c>
      <c r="H33" s="22">
        <f t="shared" si="0"/>
        <v>98.354838709677423</v>
      </c>
      <c r="I33" s="49">
        <f>(F33/(62*128))*100</f>
        <v>76.839717741935488</v>
      </c>
      <c r="J33" s="20"/>
    </row>
    <row r="34" spans="1:10" x14ac:dyDescent="0.2">
      <c r="A34" s="2">
        <v>33</v>
      </c>
      <c r="B34" s="13">
        <v>33</v>
      </c>
      <c r="C34" s="82" t="s">
        <v>3955</v>
      </c>
      <c r="D34" s="1" t="s">
        <v>168</v>
      </c>
      <c r="E34" s="7">
        <v>76.62</v>
      </c>
      <c r="F34" s="21">
        <v>4217</v>
      </c>
      <c r="G34" s="84">
        <v>43</v>
      </c>
      <c r="H34" s="22">
        <f t="shared" ref="H34:H65" si="1">F34/G34</f>
        <v>98.069767441860463</v>
      </c>
      <c r="I34" s="49">
        <f>(F34/(43*128))*100</f>
        <v>76.617005813953483</v>
      </c>
      <c r="J34" s="20"/>
    </row>
    <row r="35" spans="1:10" x14ac:dyDescent="0.2">
      <c r="A35" s="2">
        <v>34</v>
      </c>
      <c r="B35" s="13">
        <v>34</v>
      </c>
      <c r="C35" s="82" t="s">
        <v>3955</v>
      </c>
      <c r="D35" s="1" t="s">
        <v>138</v>
      </c>
      <c r="E35" s="7">
        <v>76.61</v>
      </c>
      <c r="F35" s="21">
        <v>5093</v>
      </c>
      <c r="G35" s="84">
        <v>55</v>
      </c>
      <c r="H35" s="22">
        <f t="shared" si="1"/>
        <v>92.6</v>
      </c>
      <c r="I35" s="49">
        <f>(F35/((47*128)+(4*96)+(3*64)+56))*100</f>
        <v>76.609506618531881</v>
      </c>
      <c r="J35" s="20"/>
    </row>
    <row r="36" spans="1:10" x14ac:dyDescent="0.2">
      <c r="A36" s="2">
        <v>35</v>
      </c>
      <c r="B36" s="13">
        <v>35</v>
      </c>
      <c r="C36" s="82" t="s">
        <v>3955</v>
      </c>
      <c r="D36" s="23" t="s">
        <v>153</v>
      </c>
      <c r="E36" s="7">
        <v>76.180000000000007</v>
      </c>
      <c r="F36" s="21">
        <v>3517</v>
      </c>
      <c r="G36" s="84">
        <v>52</v>
      </c>
      <c r="H36" s="22">
        <f t="shared" si="1"/>
        <v>67.634615384615387</v>
      </c>
      <c r="I36" s="49">
        <f>(F36/((10*128)+(21*96)+(17*64)+97+56+48+32))*100</f>
        <v>76.175005414771505</v>
      </c>
      <c r="J36" s="20"/>
    </row>
    <row r="37" spans="1:10" x14ac:dyDescent="0.2">
      <c r="A37" s="2">
        <v>36</v>
      </c>
      <c r="B37" s="13">
        <v>36</v>
      </c>
      <c r="C37" s="82" t="s">
        <v>3955</v>
      </c>
      <c r="D37" s="23" t="s">
        <v>2257</v>
      </c>
      <c r="E37" s="7">
        <v>76.069999999999993</v>
      </c>
      <c r="F37" s="21">
        <v>2235</v>
      </c>
      <c r="G37" s="7">
        <v>23</v>
      </c>
      <c r="H37" s="22">
        <f t="shared" si="1"/>
        <v>97.173913043478265</v>
      </c>
      <c r="I37" s="49">
        <f>(F37/(23*128))*100</f>
        <v>75.917119565217391</v>
      </c>
      <c r="J37" s="20"/>
    </row>
    <row r="38" spans="1:10" x14ac:dyDescent="0.2">
      <c r="A38" s="2">
        <v>37</v>
      </c>
      <c r="B38" s="13">
        <v>37</v>
      </c>
      <c r="C38" s="82" t="s">
        <v>3955</v>
      </c>
      <c r="D38" s="23" t="s">
        <v>1180</v>
      </c>
      <c r="E38" s="7">
        <v>75.66</v>
      </c>
      <c r="F38" s="21">
        <v>3824</v>
      </c>
      <c r="G38" s="7">
        <v>40</v>
      </c>
      <c r="H38" s="22">
        <f t="shared" si="1"/>
        <v>95.6</v>
      </c>
      <c r="I38" s="49">
        <f>(F38/(40*128))*100</f>
        <v>74.6875</v>
      </c>
    </row>
    <row r="39" spans="1:10" x14ac:dyDescent="0.2">
      <c r="A39" s="2">
        <v>38</v>
      </c>
      <c r="B39" s="13">
        <v>38</v>
      </c>
      <c r="C39" s="82" t="s">
        <v>3955</v>
      </c>
      <c r="D39" s="1" t="s">
        <v>1528</v>
      </c>
      <c r="E39" s="7">
        <v>74.47</v>
      </c>
      <c r="F39" s="21">
        <v>4957</v>
      </c>
      <c r="G39" s="84">
        <v>52</v>
      </c>
      <c r="H39" s="22">
        <f t="shared" si="1"/>
        <v>95.32692307692308</v>
      </c>
      <c r="I39" s="49">
        <f>(F39/(52*128))*100</f>
        <v>74.47415865384616</v>
      </c>
      <c r="J39" s="20"/>
    </row>
    <row r="40" spans="1:10" x14ac:dyDescent="0.2">
      <c r="A40" s="2">
        <v>39</v>
      </c>
      <c r="B40" s="13">
        <v>39</v>
      </c>
      <c r="C40" s="82" t="s">
        <v>3955</v>
      </c>
      <c r="D40" s="1" t="s">
        <v>149</v>
      </c>
      <c r="E40" s="7">
        <v>73.75</v>
      </c>
      <c r="F40" s="21">
        <v>3540</v>
      </c>
      <c r="G40" s="84">
        <v>38</v>
      </c>
      <c r="H40" s="22">
        <f t="shared" si="1"/>
        <v>93.15789473684211</v>
      </c>
      <c r="I40" s="49">
        <f>(F40/((37*128)+64))*100</f>
        <v>73.75</v>
      </c>
      <c r="J40" s="20"/>
    </row>
    <row r="41" spans="1:10" x14ac:dyDescent="0.2">
      <c r="A41" s="2">
        <v>40</v>
      </c>
      <c r="B41" s="13">
        <v>40</v>
      </c>
      <c r="C41" s="82" t="s">
        <v>3955</v>
      </c>
      <c r="D41" s="1" t="s">
        <v>1592</v>
      </c>
      <c r="E41" s="7">
        <v>73.42</v>
      </c>
      <c r="F41" s="21">
        <v>5075</v>
      </c>
      <c r="G41" s="84">
        <v>54</v>
      </c>
      <c r="H41" s="22">
        <f t="shared" si="1"/>
        <v>93.981481481481481</v>
      </c>
      <c r="I41" s="49">
        <f>(F41/(54*128))*100</f>
        <v>73.423032407407405</v>
      </c>
      <c r="J41" s="20"/>
    </row>
    <row r="42" spans="1:10" x14ac:dyDescent="0.2">
      <c r="A42" s="2">
        <v>41</v>
      </c>
      <c r="B42" s="13">
        <v>42</v>
      </c>
      <c r="C42" s="7" t="s">
        <v>3956</v>
      </c>
      <c r="D42" s="1" t="s">
        <v>141</v>
      </c>
      <c r="E42" s="7">
        <v>72.47</v>
      </c>
      <c r="F42" s="21">
        <v>4412</v>
      </c>
      <c r="G42" s="84">
        <v>53</v>
      </c>
      <c r="H42" s="22">
        <f t="shared" si="1"/>
        <v>83.245283018867923</v>
      </c>
      <c r="I42" s="49">
        <f>(F42/((38*128)+(9*96)+(3*64)+(3*56)))*100</f>
        <v>72.470433639947444</v>
      </c>
      <c r="J42" s="20"/>
    </row>
    <row r="43" spans="1:10" x14ac:dyDescent="0.2">
      <c r="A43" s="2">
        <v>42</v>
      </c>
      <c r="B43" s="13">
        <v>43</v>
      </c>
      <c r="C43" s="7" t="s">
        <v>3956</v>
      </c>
      <c r="D43" s="1" t="s">
        <v>109</v>
      </c>
      <c r="E43" s="7">
        <v>72.05</v>
      </c>
      <c r="F43" s="21">
        <v>2271</v>
      </c>
      <c r="G43" s="84">
        <v>30</v>
      </c>
      <c r="H43" s="22">
        <f t="shared" si="1"/>
        <v>75.7</v>
      </c>
      <c r="I43" s="49">
        <f>(F43/((15*128)+(9*96)+(4*64)+(2*56)))*100</f>
        <v>72.049492385786806</v>
      </c>
      <c r="J43" s="20"/>
    </row>
    <row r="44" spans="1:10" x14ac:dyDescent="0.2">
      <c r="A44" s="2">
        <v>43</v>
      </c>
      <c r="B44" s="13">
        <v>44</v>
      </c>
      <c r="C44" s="7" t="s">
        <v>3956</v>
      </c>
      <c r="D44" s="1" t="s">
        <v>1606</v>
      </c>
      <c r="E44" s="7">
        <v>72.040000000000006</v>
      </c>
      <c r="F44" s="21">
        <v>3429</v>
      </c>
      <c r="G44" s="84">
        <v>43</v>
      </c>
      <c r="H44" s="22">
        <f t="shared" si="1"/>
        <v>79.744186046511629</v>
      </c>
      <c r="I44" s="49">
        <f>(F44/((26*128)+(11*96)+(5*64)+56))*100</f>
        <v>72.037815126050418</v>
      </c>
      <c r="J44" s="20"/>
    </row>
    <row r="45" spans="1:10" x14ac:dyDescent="0.2">
      <c r="A45" s="2">
        <v>44</v>
      </c>
      <c r="B45" s="13">
        <v>41</v>
      </c>
      <c r="C45" s="83" t="s">
        <v>3957</v>
      </c>
      <c r="D45" s="1" t="s">
        <v>1588</v>
      </c>
      <c r="E45" s="18">
        <v>73.2</v>
      </c>
      <c r="F45" s="21">
        <v>3770</v>
      </c>
      <c r="G45" s="7">
        <v>41</v>
      </c>
      <c r="H45" s="22">
        <f t="shared" si="1"/>
        <v>91.951219512195124</v>
      </c>
      <c r="I45" s="49">
        <f>(F45/(41*128))*100</f>
        <v>71.836890243902445</v>
      </c>
      <c r="J45" s="20"/>
    </row>
    <row r="46" spans="1:10" x14ac:dyDescent="0.2">
      <c r="A46" s="2">
        <v>45</v>
      </c>
      <c r="B46" s="13">
        <v>45</v>
      </c>
      <c r="C46" s="82" t="s">
        <v>3955</v>
      </c>
      <c r="D46" s="1" t="s">
        <v>2281</v>
      </c>
      <c r="E46" s="7">
        <v>72.290000000000006</v>
      </c>
      <c r="F46" s="21">
        <v>5217</v>
      </c>
      <c r="G46" s="84">
        <v>57</v>
      </c>
      <c r="H46" s="22">
        <f t="shared" si="1"/>
        <v>91.526315789473685</v>
      </c>
      <c r="I46" s="49">
        <f>(F46/(57*128))*100</f>
        <v>71.504934210526315</v>
      </c>
      <c r="J46" s="20"/>
    </row>
    <row r="47" spans="1:10" x14ac:dyDescent="0.2">
      <c r="A47" s="2">
        <v>46</v>
      </c>
      <c r="B47" s="13">
        <v>46</v>
      </c>
      <c r="C47" s="82" t="s">
        <v>3955</v>
      </c>
      <c r="D47" s="1" t="s">
        <v>1951</v>
      </c>
      <c r="E47" s="18">
        <v>71.5</v>
      </c>
      <c r="F47" s="21">
        <v>3758</v>
      </c>
      <c r="G47" s="84">
        <v>46</v>
      </c>
      <c r="H47" s="22">
        <f t="shared" si="1"/>
        <v>81.695652173913047</v>
      </c>
      <c r="I47" s="49">
        <f>(F47/((34*128)+(5*96)+(4*64)+(3*56)))*100</f>
        <v>71.499238964992387</v>
      </c>
      <c r="J47" s="20"/>
    </row>
    <row r="48" spans="1:10" x14ac:dyDescent="0.2">
      <c r="A48" s="2">
        <v>47</v>
      </c>
      <c r="B48" s="13">
        <v>47</v>
      </c>
      <c r="C48" s="82" t="s">
        <v>3955</v>
      </c>
      <c r="D48" s="1" t="s">
        <v>1317</v>
      </c>
      <c r="E48" s="7">
        <v>70.77</v>
      </c>
      <c r="F48" s="21">
        <v>3230</v>
      </c>
      <c r="G48" s="84">
        <v>49</v>
      </c>
      <c r="H48" s="22">
        <f t="shared" si="1"/>
        <v>65.91836734693878</v>
      </c>
      <c r="I48" s="49">
        <f>(F48/((16*128)+(16*96)+(7*64)+(5*56)+(2*32)+97+48+43))*100</f>
        <v>70.771253286590706</v>
      </c>
      <c r="J48" s="20"/>
    </row>
    <row r="49" spans="1:10" x14ac:dyDescent="0.2">
      <c r="A49" s="2">
        <v>48</v>
      </c>
      <c r="B49" s="13">
        <v>48</v>
      </c>
      <c r="C49" s="82" t="s">
        <v>3955</v>
      </c>
      <c r="D49" s="1" t="s">
        <v>498</v>
      </c>
      <c r="E49" s="7">
        <v>70.45</v>
      </c>
      <c r="F49" s="21">
        <v>4779</v>
      </c>
      <c r="G49" s="84">
        <v>53</v>
      </c>
      <c r="H49" s="22">
        <f t="shared" si="1"/>
        <v>90.169811320754718</v>
      </c>
      <c r="I49" s="49">
        <f>(F49/(53*128))*100</f>
        <v>70.445165094339629</v>
      </c>
      <c r="J49" s="20"/>
    </row>
    <row r="50" spans="1:10" x14ac:dyDescent="0.2">
      <c r="A50" s="2">
        <v>49</v>
      </c>
      <c r="B50" s="13">
        <v>49</v>
      </c>
      <c r="C50" s="82" t="s">
        <v>3955</v>
      </c>
      <c r="D50" s="1" t="s">
        <v>1603</v>
      </c>
      <c r="E50" s="18">
        <v>70.400000000000006</v>
      </c>
      <c r="F50" s="21">
        <v>2202</v>
      </c>
      <c r="G50" s="84">
        <v>28</v>
      </c>
      <c r="H50" s="22">
        <f t="shared" si="1"/>
        <v>78.642857142857139</v>
      </c>
      <c r="I50" s="49">
        <f>(F50/((17*128)+(8*96)+(2*64)+56))*100</f>
        <v>70.396419437340157</v>
      </c>
      <c r="J50" s="20"/>
    </row>
    <row r="51" spans="1:10" x14ac:dyDescent="0.2">
      <c r="A51" s="2">
        <v>50</v>
      </c>
      <c r="B51" s="13">
        <v>51</v>
      </c>
      <c r="C51" s="7" t="s">
        <v>3956</v>
      </c>
      <c r="D51" s="1" t="s">
        <v>1639</v>
      </c>
      <c r="E51" s="7">
        <v>70.239999999999995</v>
      </c>
      <c r="F51" s="21">
        <v>2657</v>
      </c>
      <c r="G51" s="84">
        <v>43</v>
      </c>
      <c r="H51" s="22">
        <f t="shared" si="1"/>
        <v>61.790697674418603</v>
      </c>
      <c r="I51" s="49">
        <f>(F51/((19*96)+(11*64)+(7*128)+(3*56)+97+62+32))*100</f>
        <v>70.235263018768165</v>
      </c>
      <c r="J51" s="20"/>
    </row>
    <row r="52" spans="1:10" x14ac:dyDescent="0.2">
      <c r="A52" s="2">
        <v>51</v>
      </c>
      <c r="B52" s="13">
        <v>52</v>
      </c>
      <c r="C52" s="7" t="s">
        <v>3956</v>
      </c>
      <c r="D52" s="23" t="s">
        <v>44</v>
      </c>
      <c r="E52" s="7">
        <v>69.989999999999995</v>
      </c>
      <c r="F52" s="21">
        <v>2094</v>
      </c>
      <c r="G52" s="84">
        <v>28</v>
      </c>
      <c r="H52" s="22">
        <f t="shared" si="1"/>
        <v>74.785714285714292</v>
      </c>
      <c r="I52" s="49">
        <f>(F52/((15*128)+(8*96)+(3*64)+(2*56)))*100</f>
        <v>69.986631016042779</v>
      </c>
      <c r="J52" s="20"/>
    </row>
    <row r="53" spans="1:10" x14ac:dyDescent="0.2">
      <c r="A53" s="2">
        <v>52</v>
      </c>
      <c r="B53" s="13">
        <v>53</v>
      </c>
      <c r="C53" s="7" t="s">
        <v>3956</v>
      </c>
      <c r="D53" s="1" t="s">
        <v>1195</v>
      </c>
      <c r="E53" s="7">
        <v>69.510000000000005</v>
      </c>
      <c r="F53" s="21">
        <v>4182</v>
      </c>
      <c r="G53" s="84">
        <v>47</v>
      </c>
      <c r="H53" s="22">
        <f t="shared" si="1"/>
        <v>88.978723404255319</v>
      </c>
      <c r="I53" s="49">
        <f>(F53/(47*128))*100</f>
        <v>69.514627659574472</v>
      </c>
      <c r="J53" s="20"/>
    </row>
    <row r="54" spans="1:10" x14ac:dyDescent="0.2">
      <c r="A54" s="2">
        <v>53</v>
      </c>
      <c r="B54" s="13">
        <v>57</v>
      </c>
      <c r="C54" s="7" t="s">
        <v>3956</v>
      </c>
      <c r="D54" s="23" t="s">
        <v>3848</v>
      </c>
      <c r="E54" s="7">
        <v>69.19</v>
      </c>
      <c r="F54" s="21">
        <v>3470</v>
      </c>
      <c r="G54" s="7">
        <v>39</v>
      </c>
      <c r="H54" s="22">
        <f t="shared" si="1"/>
        <v>88.974358974358978</v>
      </c>
      <c r="I54" s="49">
        <f>(F54/(39*128))*100</f>
        <v>69.511217948717956</v>
      </c>
      <c r="J54" s="20"/>
    </row>
    <row r="55" spans="1:10" x14ac:dyDescent="0.2">
      <c r="A55" s="2">
        <v>54</v>
      </c>
      <c r="B55" s="13">
        <v>54</v>
      </c>
      <c r="C55" s="82" t="s">
        <v>3955</v>
      </c>
      <c r="D55" s="1" t="s">
        <v>461</v>
      </c>
      <c r="E55" s="7">
        <v>69.39</v>
      </c>
      <c r="F55" s="21">
        <v>2487</v>
      </c>
      <c r="G55" s="84">
        <v>28</v>
      </c>
      <c r="H55" s="22">
        <f t="shared" si="1"/>
        <v>88.821428571428569</v>
      </c>
      <c r="I55" s="49">
        <f>(F55/(28*128))*100</f>
        <v>69.391741071428569</v>
      </c>
      <c r="J55" s="20"/>
    </row>
    <row r="56" spans="1:10" x14ac:dyDescent="0.2">
      <c r="A56" s="2">
        <v>55</v>
      </c>
      <c r="B56" s="13">
        <v>55</v>
      </c>
      <c r="C56" s="82" t="s">
        <v>3955</v>
      </c>
      <c r="D56" s="1" t="s">
        <v>468</v>
      </c>
      <c r="E56" s="7">
        <v>69.31</v>
      </c>
      <c r="F56" s="21">
        <v>4968</v>
      </c>
      <c r="G56" s="84">
        <v>56</v>
      </c>
      <c r="H56" s="22">
        <f t="shared" si="1"/>
        <v>88.714285714285708</v>
      </c>
      <c r="I56" s="49">
        <f>(F56/(56*128))*100</f>
        <v>69.308035714285708</v>
      </c>
    </row>
    <row r="57" spans="1:10" x14ac:dyDescent="0.2">
      <c r="A57" s="2">
        <v>56</v>
      </c>
      <c r="B57" s="13">
        <v>56</v>
      </c>
      <c r="C57" s="82" t="s">
        <v>3955</v>
      </c>
      <c r="D57" s="1" t="s">
        <v>2570</v>
      </c>
      <c r="E57" s="7">
        <v>69.23</v>
      </c>
      <c r="F57" s="21">
        <v>2842</v>
      </c>
      <c r="G57" s="84">
        <v>42</v>
      </c>
      <c r="H57" s="22">
        <f t="shared" si="1"/>
        <v>67.666666666666671</v>
      </c>
      <c r="I57" s="49">
        <f>(F57/((15*128)+(14*96)+(9*64)+(56*3)+97))*100</f>
        <v>69.232643118148602</v>
      </c>
      <c r="J57" s="20"/>
    </row>
    <row r="58" spans="1:10" x14ac:dyDescent="0.2">
      <c r="A58" s="2">
        <v>57</v>
      </c>
      <c r="B58" s="13">
        <v>58</v>
      </c>
      <c r="C58" s="7" t="s">
        <v>3956</v>
      </c>
      <c r="D58" s="1" t="s">
        <v>603</v>
      </c>
      <c r="E58" s="7">
        <v>68.81</v>
      </c>
      <c r="F58" s="21">
        <v>2610</v>
      </c>
      <c r="G58" s="84">
        <v>40</v>
      </c>
      <c r="H58" s="22">
        <f t="shared" si="1"/>
        <v>65.25</v>
      </c>
      <c r="I58" s="49">
        <f>(F58/((12*128)+(15*96)+(9*64)+(56*2)+97+32))*100</f>
        <v>68.81096757184288</v>
      </c>
    </row>
    <row r="59" spans="1:10" x14ac:dyDescent="0.2">
      <c r="A59" s="2">
        <v>58</v>
      </c>
      <c r="B59" s="13">
        <v>59</v>
      </c>
      <c r="C59" s="7" t="s">
        <v>3956</v>
      </c>
      <c r="D59" s="1" t="s">
        <v>2258</v>
      </c>
      <c r="E59" s="18">
        <v>68.099999999999994</v>
      </c>
      <c r="F59" s="21">
        <v>3783</v>
      </c>
      <c r="G59" s="7">
        <v>43</v>
      </c>
      <c r="H59" s="22">
        <f t="shared" si="1"/>
        <v>87.976744186046517</v>
      </c>
      <c r="I59" s="49">
        <f>(F59/(43*128))*100</f>
        <v>68.731831395348848</v>
      </c>
      <c r="J59" s="20"/>
    </row>
    <row r="60" spans="1:10" x14ac:dyDescent="0.2">
      <c r="A60" s="2">
        <v>59</v>
      </c>
      <c r="B60" s="13">
        <v>61</v>
      </c>
      <c r="C60" s="7" t="s">
        <v>3956</v>
      </c>
      <c r="D60" s="23" t="s">
        <v>1515</v>
      </c>
      <c r="E60" s="18">
        <v>67.97</v>
      </c>
      <c r="F60" s="21">
        <v>3782</v>
      </c>
      <c r="G60" s="7">
        <v>43</v>
      </c>
      <c r="H60" s="22">
        <f t="shared" si="1"/>
        <v>87.95348837209302</v>
      </c>
      <c r="I60" s="49">
        <f>(F60/(43*128))*100</f>
        <v>68.713662790697668</v>
      </c>
      <c r="J60" s="20"/>
    </row>
    <row r="61" spans="1:10" x14ac:dyDescent="0.2">
      <c r="A61" s="2">
        <v>60</v>
      </c>
      <c r="B61" s="13">
        <v>50</v>
      </c>
      <c r="C61" s="83" t="s">
        <v>3957</v>
      </c>
      <c r="D61" s="23" t="s">
        <v>1449</v>
      </c>
      <c r="E61" s="18">
        <v>70.38</v>
      </c>
      <c r="F61" s="21">
        <v>2256</v>
      </c>
      <c r="G61" s="7">
        <v>26</v>
      </c>
      <c r="H61" s="22">
        <f t="shared" si="1"/>
        <v>86.769230769230774</v>
      </c>
      <c r="I61" s="49">
        <f>(F61/(26*128))*100</f>
        <v>67.788461538461547</v>
      </c>
      <c r="J61" s="20"/>
    </row>
    <row r="62" spans="1:10" x14ac:dyDescent="0.2">
      <c r="A62" s="2">
        <v>61</v>
      </c>
      <c r="B62" s="13">
        <v>62</v>
      </c>
      <c r="C62" s="7" t="s">
        <v>3956</v>
      </c>
      <c r="D62" s="23" t="s">
        <v>1203</v>
      </c>
      <c r="E62" s="7">
        <v>67.02</v>
      </c>
      <c r="F62" s="21">
        <v>2857</v>
      </c>
      <c r="G62" s="7">
        <v>33</v>
      </c>
      <c r="H62" s="22">
        <f t="shared" si="1"/>
        <v>86.575757575757578</v>
      </c>
      <c r="I62" s="49">
        <f>(F62/(33*128))*100</f>
        <v>67.637310606060609</v>
      </c>
      <c r="J62" s="20"/>
    </row>
    <row r="63" spans="1:10" x14ac:dyDescent="0.2">
      <c r="A63" s="2">
        <v>62</v>
      </c>
      <c r="B63" s="13">
        <v>60</v>
      </c>
      <c r="C63" s="83" t="s">
        <v>3957</v>
      </c>
      <c r="D63" s="23" t="s">
        <v>3226</v>
      </c>
      <c r="E63" s="18">
        <v>68.010000000000005</v>
      </c>
      <c r="F63" s="21">
        <v>3770</v>
      </c>
      <c r="G63" s="7">
        <v>44</v>
      </c>
      <c r="H63" s="22">
        <f t="shared" si="1"/>
        <v>85.681818181818187</v>
      </c>
      <c r="I63" s="49">
        <f>(F63/(44*128))*100</f>
        <v>66.938920454545453</v>
      </c>
      <c r="J63" s="20"/>
    </row>
    <row r="64" spans="1:10" x14ac:dyDescent="0.2">
      <c r="A64" s="2">
        <v>63</v>
      </c>
      <c r="B64" s="13">
        <v>63</v>
      </c>
      <c r="C64" s="82" t="s">
        <v>3955</v>
      </c>
      <c r="D64" s="1" t="s">
        <v>216</v>
      </c>
      <c r="E64" s="7">
        <v>66.680000000000007</v>
      </c>
      <c r="F64" s="21">
        <v>2902</v>
      </c>
      <c r="G64" s="84">
        <v>34</v>
      </c>
      <c r="H64" s="22">
        <f t="shared" si="1"/>
        <v>85.352941176470594</v>
      </c>
      <c r="I64" s="49">
        <f>(F64/(34*128))*100</f>
        <v>66.681985294117652</v>
      </c>
      <c r="J64" s="20"/>
    </row>
    <row r="65" spans="1:10" x14ac:dyDescent="0.2">
      <c r="A65" s="2">
        <v>64</v>
      </c>
      <c r="B65" s="13">
        <v>64</v>
      </c>
      <c r="C65" s="82" t="s">
        <v>3955</v>
      </c>
      <c r="D65" s="1" t="s">
        <v>1240</v>
      </c>
      <c r="E65" s="7">
        <v>66.569999999999993</v>
      </c>
      <c r="F65" s="21">
        <v>5027</v>
      </c>
      <c r="G65" s="84">
        <v>59</v>
      </c>
      <c r="H65" s="22">
        <f t="shared" si="1"/>
        <v>85.20338983050847</v>
      </c>
      <c r="I65" s="49">
        <f>(F65/(59*128))*100</f>
        <v>66.565148305084747</v>
      </c>
      <c r="J65" s="20"/>
    </row>
    <row r="66" spans="1:10" x14ac:dyDescent="0.2">
      <c r="A66" s="2">
        <v>65</v>
      </c>
      <c r="B66" s="13" t="s">
        <v>3988</v>
      </c>
      <c r="C66" s="7" t="s">
        <v>3956</v>
      </c>
      <c r="D66" s="23" t="s">
        <v>841</v>
      </c>
      <c r="E66" s="7" t="s">
        <v>3958</v>
      </c>
      <c r="F66" s="21">
        <v>2029</v>
      </c>
      <c r="G66" s="7">
        <v>24</v>
      </c>
      <c r="H66" s="22">
        <f t="shared" ref="H66:H97" si="2">F66/G66</f>
        <v>84.541666666666671</v>
      </c>
      <c r="I66" s="49">
        <f>(F66/(24*128))*100</f>
        <v>66.048177083333343</v>
      </c>
      <c r="J66" s="20"/>
    </row>
    <row r="67" spans="1:10" x14ac:dyDescent="0.2">
      <c r="A67" s="2">
        <v>66</v>
      </c>
      <c r="B67" s="13">
        <v>65</v>
      </c>
      <c r="C67" s="83" t="s">
        <v>3957</v>
      </c>
      <c r="D67" s="1" t="s">
        <v>1937</v>
      </c>
      <c r="E67" s="7">
        <v>65.64</v>
      </c>
      <c r="F67" s="21">
        <v>4537</v>
      </c>
      <c r="G67" s="84">
        <v>54</v>
      </c>
      <c r="H67" s="22">
        <f t="shared" si="2"/>
        <v>84.018518518518519</v>
      </c>
      <c r="I67" s="49">
        <f>(F67/(54*128))*100</f>
        <v>65.639467592592595</v>
      </c>
      <c r="J67" s="20"/>
    </row>
    <row r="68" spans="1:10" x14ac:dyDescent="0.2">
      <c r="A68" s="2">
        <v>67</v>
      </c>
      <c r="B68" s="13">
        <v>66</v>
      </c>
      <c r="C68" s="83" t="s">
        <v>3957</v>
      </c>
      <c r="D68" s="1" t="s">
        <v>1205</v>
      </c>
      <c r="E68" s="7">
        <v>66.52</v>
      </c>
      <c r="F68" s="21">
        <v>2937</v>
      </c>
      <c r="G68" s="84">
        <v>35</v>
      </c>
      <c r="H68" s="22">
        <f t="shared" si="2"/>
        <v>83.914285714285711</v>
      </c>
      <c r="I68" s="49">
        <f>(F68/(35*128))*100</f>
        <v>65.558035714285708</v>
      </c>
      <c r="J68" s="20"/>
    </row>
    <row r="69" spans="1:10" x14ac:dyDescent="0.2">
      <c r="A69" s="2">
        <v>68</v>
      </c>
      <c r="B69" s="13">
        <v>67</v>
      </c>
      <c r="C69" s="83" t="s">
        <v>3957</v>
      </c>
      <c r="D69" s="1" t="s">
        <v>1586</v>
      </c>
      <c r="E69" s="7">
        <v>65.22</v>
      </c>
      <c r="F69" s="21">
        <v>2755</v>
      </c>
      <c r="G69" s="84">
        <v>33</v>
      </c>
      <c r="H69" s="22">
        <f t="shared" si="2"/>
        <v>83.484848484848484</v>
      </c>
      <c r="I69" s="49">
        <f>(F69/(33*128))*100</f>
        <v>65.222537878787875</v>
      </c>
      <c r="J69" s="20"/>
    </row>
    <row r="70" spans="1:10" x14ac:dyDescent="0.2">
      <c r="A70" s="2">
        <v>69</v>
      </c>
      <c r="B70" s="13" t="s">
        <v>3988</v>
      </c>
      <c r="C70" s="7" t="s">
        <v>3956</v>
      </c>
      <c r="D70" s="1" t="s">
        <v>1745</v>
      </c>
      <c r="E70" s="7" t="s">
        <v>3958</v>
      </c>
      <c r="F70" s="21">
        <v>2083</v>
      </c>
      <c r="G70" s="7">
        <v>25</v>
      </c>
      <c r="H70" s="22">
        <f t="shared" si="2"/>
        <v>83.32</v>
      </c>
      <c r="I70" s="49">
        <f>(F70/(25*128))*100</f>
        <v>65.09375</v>
      </c>
      <c r="J70" s="20"/>
    </row>
    <row r="71" spans="1:10" x14ac:dyDescent="0.2">
      <c r="A71" s="2">
        <v>70</v>
      </c>
      <c r="B71" s="13">
        <v>68</v>
      </c>
      <c r="C71" s="83" t="s">
        <v>3957</v>
      </c>
      <c r="D71" s="1" t="s">
        <v>1206</v>
      </c>
      <c r="E71" s="7">
        <v>65.06</v>
      </c>
      <c r="F71" s="21">
        <v>3581</v>
      </c>
      <c r="G71" s="84">
        <v>43</v>
      </c>
      <c r="H71" s="22">
        <f t="shared" si="2"/>
        <v>83.279069767441854</v>
      </c>
      <c r="I71" s="49">
        <f>(F71/(43*128))*100</f>
        <v>65.061773255813947</v>
      </c>
      <c r="J71" s="20"/>
    </row>
    <row r="72" spans="1:10" x14ac:dyDescent="0.2">
      <c r="A72" s="2">
        <v>71</v>
      </c>
      <c r="B72" s="13">
        <v>69</v>
      </c>
      <c r="C72" s="83" t="s">
        <v>3957</v>
      </c>
      <c r="D72" s="1" t="s">
        <v>431</v>
      </c>
      <c r="E72" s="7">
        <v>65.03</v>
      </c>
      <c r="F72" s="21">
        <v>3829</v>
      </c>
      <c r="G72" s="84">
        <v>46</v>
      </c>
      <c r="H72" s="22">
        <f t="shared" si="2"/>
        <v>83.239130434782609</v>
      </c>
      <c r="I72" s="49">
        <f>(F72/(46*128))*100</f>
        <v>65.030570652173907</v>
      </c>
      <c r="J72" s="20"/>
    </row>
    <row r="73" spans="1:10" x14ac:dyDescent="0.2">
      <c r="A73" s="2">
        <v>72</v>
      </c>
      <c r="B73" s="13">
        <v>70</v>
      </c>
      <c r="C73" s="83" t="s">
        <v>3957</v>
      </c>
      <c r="D73" s="1" t="s">
        <v>520</v>
      </c>
      <c r="E73" s="7">
        <v>64.98</v>
      </c>
      <c r="F73" s="21">
        <v>4658</v>
      </c>
      <c r="G73" s="84">
        <v>56</v>
      </c>
      <c r="H73" s="22">
        <f t="shared" si="2"/>
        <v>83.178571428571431</v>
      </c>
      <c r="I73" s="49">
        <f>(F73/(56*128))*100</f>
        <v>64.983258928571431</v>
      </c>
      <c r="J73" s="20"/>
    </row>
    <row r="74" spans="1:10" x14ac:dyDescent="0.2">
      <c r="A74" s="2">
        <v>73</v>
      </c>
      <c r="B74" s="13">
        <v>71</v>
      </c>
      <c r="C74" s="83" t="s">
        <v>3957</v>
      </c>
      <c r="D74" s="1" t="s">
        <v>818</v>
      </c>
      <c r="E74" s="7">
        <v>64.92</v>
      </c>
      <c r="F74" s="21">
        <v>2202</v>
      </c>
      <c r="G74" s="84">
        <v>27</v>
      </c>
      <c r="H74" s="22">
        <f t="shared" si="2"/>
        <v>81.555555555555557</v>
      </c>
      <c r="I74" s="49">
        <f>(F74/((26*128)+64))*100</f>
        <v>64.91745283018868</v>
      </c>
      <c r="J74" s="20"/>
    </row>
    <row r="75" spans="1:10" x14ac:dyDescent="0.2">
      <c r="A75" s="2">
        <v>74</v>
      </c>
      <c r="B75" s="13">
        <v>72</v>
      </c>
      <c r="C75" s="83" t="s">
        <v>3957</v>
      </c>
      <c r="D75" s="23" t="s">
        <v>1589</v>
      </c>
      <c r="E75" s="7">
        <v>64.86</v>
      </c>
      <c r="F75" s="21">
        <v>4068</v>
      </c>
      <c r="G75" s="84">
        <v>49</v>
      </c>
      <c r="H75" s="22">
        <f t="shared" si="2"/>
        <v>83.020408163265301</v>
      </c>
      <c r="I75" s="49">
        <f>(F75/(49*128))*100</f>
        <v>64.859693877551024</v>
      </c>
      <c r="J75" s="20"/>
    </row>
    <row r="76" spans="1:10" x14ac:dyDescent="0.2">
      <c r="A76" s="2">
        <v>75</v>
      </c>
      <c r="B76" s="13">
        <v>73</v>
      </c>
      <c r="C76" s="83" t="s">
        <v>3957</v>
      </c>
      <c r="D76" s="1" t="s">
        <v>1892</v>
      </c>
      <c r="E76" s="7">
        <v>64.680000000000007</v>
      </c>
      <c r="F76" s="21">
        <v>3291</v>
      </c>
      <c r="G76" s="84">
        <v>40</v>
      </c>
      <c r="H76" s="22">
        <f t="shared" si="2"/>
        <v>82.275000000000006</v>
      </c>
      <c r="I76" s="49">
        <f>(F76/((39*128)+96))*100</f>
        <v>64.681603773584911</v>
      </c>
      <c r="J76" s="20"/>
    </row>
    <row r="77" spans="1:10" x14ac:dyDescent="0.2">
      <c r="A77" s="2">
        <v>76</v>
      </c>
      <c r="B77" s="13">
        <v>74</v>
      </c>
      <c r="C77" s="83" t="s">
        <v>3957</v>
      </c>
      <c r="D77" s="1" t="s">
        <v>2638</v>
      </c>
      <c r="E77" s="7">
        <v>64.28</v>
      </c>
      <c r="F77" s="21">
        <v>5019</v>
      </c>
      <c r="G77" s="84">
        <v>61</v>
      </c>
      <c r="H77" s="22">
        <f t="shared" si="2"/>
        <v>82.278688524590166</v>
      </c>
      <c r="I77" s="49">
        <f>(F77/(61*128))*100</f>
        <v>64.280225409836063</v>
      </c>
      <c r="J77" s="20"/>
    </row>
    <row r="78" spans="1:10" x14ac:dyDescent="0.2">
      <c r="A78" s="2">
        <v>77</v>
      </c>
      <c r="B78" s="13">
        <v>76</v>
      </c>
      <c r="C78" s="83" t="s">
        <v>3957</v>
      </c>
      <c r="D78" s="1" t="s">
        <v>428</v>
      </c>
      <c r="E78" s="7">
        <v>63.72</v>
      </c>
      <c r="F78" s="21">
        <v>5138</v>
      </c>
      <c r="G78" s="84">
        <v>63</v>
      </c>
      <c r="H78" s="22">
        <f t="shared" si="2"/>
        <v>81.555555555555557</v>
      </c>
      <c r="I78" s="49">
        <f>(F78/(63*128))*100</f>
        <v>63.715277777777779</v>
      </c>
      <c r="J78" s="20"/>
    </row>
    <row r="79" spans="1:10" x14ac:dyDescent="0.2">
      <c r="A79" s="2">
        <v>78</v>
      </c>
      <c r="B79" s="13">
        <v>77</v>
      </c>
      <c r="C79" s="83" t="s">
        <v>3957</v>
      </c>
      <c r="D79" s="1" t="s">
        <v>642</v>
      </c>
      <c r="E79" s="7">
        <v>63.67</v>
      </c>
      <c r="F79" s="21">
        <v>2771</v>
      </c>
      <c r="G79" s="84">
        <v>34</v>
      </c>
      <c r="H79" s="22">
        <f t="shared" si="2"/>
        <v>81.5</v>
      </c>
      <c r="I79" s="49">
        <f>(F79/(34*128))*100</f>
        <v>63.671875</v>
      </c>
      <c r="J79" s="20"/>
    </row>
    <row r="80" spans="1:10" x14ac:dyDescent="0.2">
      <c r="A80" s="2">
        <v>79</v>
      </c>
      <c r="B80" s="13">
        <v>75</v>
      </c>
      <c r="C80" s="83" t="s">
        <v>3957</v>
      </c>
      <c r="D80" s="23" t="s">
        <v>3893</v>
      </c>
      <c r="E80" s="18">
        <v>63.78</v>
      </c>
      <c r="F80" s="21">
        <v>3480</v>
      </c>
      <c r="G80" s="7">
        <v>43</v>
      </c>
      <c r="H80" s="22">
        <f t="shared" si="2"/>
        <v>80.930232558139537</v>
      </c>
      <c r="I80" s="49">
        <f>(F80/(43*128))*100</f>
        <v>63.22674418604651</v>
      </c>
      <c r="J80" s="20"/>
    </row>
    <row r="81" spans="1:10" x14ac:dyDescent="0.2">
      <c r="A81" s="2">
        <v>80</v>
      </c>
      <c r="B81" s="13">
        <v>78</v>
      </c>
      <c r="C81" s="83" t="s">
        <v>3957</v>
      </c>
      <c r="D81" s="1" t="s">
        <v>2280</v>
      </c>
      <c r="E81" s="7">
        <v>63.08</v>
      </c>
      <c r="F81" s="21">
        <v>4762</v>
      </c>
      <c r="G81" s="7">
        <v>59</v>
      </c>
      <c r="H81" s="22">
        <f t="shared" si="2"/>
        <v>80.711864406779668</v>
      </c>
      <c r="I81" s="49">
        <f>(F81/(59*128))*100</f>
        <v>63.056144067796616</v>
      </c>
      <c r="J81" s="20"/>
    </row>
    <row r="82" spans="1:10" x14ac:dyDescent="0.2">
      <c r="A82" s="2">
        <v>81</v>
      </c>
      <c r="B82" s="13">
        <v>79</v>
      </c>
      <c r="C82" s="83" t="s">
        <v>3957</v>
      </c>
      <c r="D82" s="1" t="s">
        <v>1522</v>
      </c>
      <c r="E82" s="7">
        <v>62.83</v>
      </c>
      <c r="F82" s="21">
        <v>2252</v>
      </c>
      <c r="G82" s="84">
        <v>28</v>
      </c>
      <c r="H82" s="22">
        <f t="shared" si="2"/>
        <v>80.428571428571431</v>
      </c>
      <c r="I82" s="49">
        <f>(F82/(28*128))*100</f>
        <v>62.834821428571431</v>
      </c>
      <c r="J82" s="20"/>
    </row>
    <row r="83" spans="1:10" x14ac:dyDescent="0.2">
      <c r="A83" s="2">
        <v>82</v>
      </c>
      <c r="B83" s="13">
        <v>80</v>
      </c>
      <c r="C83" s="83" t="s">
        <v>3957</v>
      </c>
      <c r="D83" s="23" t="s">
        <v>3959</v>
      </c>
      <c r="E83" s="7">
        <v>61.66</v>
      </c>
      <c r="F83" s="21">
        <v>2399</v>
      </c>
      <c r="G83" s="84">
        <v>30</v>
      </c>
      <c r="H83" s="22">
        <f t="shared" si="2"/>
        <v>79.966666666666669</v>
      </c>
      <c r="I83" s="49">
        <f>(F83/(30*128))*100</f>
        <v>62.473958333333336</v>
      </c>
      <c r="J83" s="20"/>
    </row>
    <row r="84" spans="1:10" x14ac:dyDescent="0.2">
      <c r="A84" s="2">
        <v>83</v>
      </c>
      <c r="B84" s="13">
        <v>82</v>
      </c>
      <c r="C84" s="83" t="s">
        <v>3957</v>
      </c>
      <c r="D84" s="1" t="s">
        <v>1038</v>
      </c>
      <c r="E84" s="7">
        <v>62.19</v>
      </c>
      <c r="F84" s="21">
        <v>3025</v>
      </c>
      <c r="G84" s="84">
        <v>38</v>
      </c>
      <c r="H84" s="22">
        <f t="shared" si="2"/>
        <v>79.60526315789474</v>
      </c>
      <c r="I84" s="49">
        <f>(F84/(38*128))*100</f>
        <v>62.191611842105267</v>
      </c>
      <c r="J84" s="20"/>
    </row>
    <row r="85" spans="1:10" x14ac:dyDescent="0.2">
      <c r="A85" s="2">
        <v>84</v>
      </c>
      <c r="B85" s="13">
        <v>83</v>
      </c>
      <c r="C85" s="83" t="s">
        <v>3957</v>
      </c>
      <c r="D85" s="1" t="s">
        <v>465</v>
      </c>
      <c r="E85" s="7">
        <v>61.81</v>
      </c>
      <c r="F85" s="21">
        <v>2611</v>
      </c>
      <c r="G85" s="84">
        <v>33</v>
      </c>
      <c r="H85" s="22">
        <f t="shared" si="2"/>
        <v>79.121212121212125</v>
      </c>
      <c r="I85" s="49">
        <f>(F85/(33*128))*100</f>
        <v>61.813446969696969</v>
      </c>
      <c r="J85" s="20"/>
    </row>
    <row r="86" spans="1:10" x14ac:dyDescent="0.2">
      <c r="A86" s="2">
        <v>85</v>
      </c>
      <c r="B86" s="13">
        <v>84</v>
      </c>
      <c r="C86" s="83" t="s">
        <v>3957</v>
      </c>
      <c r="D86" s="23" t="s">
        <v>92</v>
      </c>
      <c r="E86" s="7">
        <v>61.67</v>
      </c>
      <c r="F86" s="21">
        <v>2757</v>
      </c>
      <c r="G86" s="7">
        <v>35</v>
      </c>
      <c r="H86" s="22">
        <f t="shared" si="2"/>
        <v>78.771428571428572</v>
      </c>
      <c r="I86" s="49">
        <f>(F86/(35*128))*100</f>
        <v>61.540178571428569</v>
      </c>
      <c r="J86" s="20"/>
    </row>
    <row r="87" spans="1:10" x14ac:dyDescent="0.2">
      <c r="A87" s="2">
        <v>86</v>
      </c>
      <c r="B87" s="13">
        <v>85</v>
      </c>
      <c r="C87" s="83" t="s">
        <v>3957</v>
      </c>
      <c r="D87" s="1" t="s">
        <v>1572</v>
      </c>
      <c r="E87" s="7">
        <v>61.47</v>
      </c>
      <c r="F87" s="21">
        <v>2203</v>
      </c>
      <c r="G87" s="84">
        <v>28</v>
      </c>
      <c r="H87" s="22">
        <f t="shared" si="2"/>
        <v>78.678571428571431</v>
      </c>
      <c r="I87" s="49">
        <f>(F87/(28*128))*100</f>
        <v>61.467633928571431</v>
      </c>
      <c r="J87" s="20"/>
    </row>
    <row r="88" spans="1:10" x14ac:dyDescent="0.2">
      <c r="A88" s="2">
        <v>87</v>
      </c>
      <c r="B88" s="13">
        <v>86</v>
      </c>
      <c r="C88" s="83" t="s">
        <v>3957</v>
      </c>
      <c r="D88" s="1" t="s">
        <v>544</v>
      </c>
      <c r="E88" s="7">
        <v>61.42</v>
      </c>
      <c r="F88" s="21">
        <v>3066</v>
      </c>
      <c r="G88" s="84">
        <v>39</v>
      </c>
      <c r="H88" s="22">
        <f t="shared" si="2"/>
        <v>78.615384615384613</v>
      </c>
      <c r="I88" s="49">
        <f>(F88/(39*128))*100</f>
        <v>61.418269230769226</v>
      </c>
      <c r="J88" s="20"/>
    </row>
    <row r="89" spans="1:10" x14ac:dyDescent="0.2">
      <c r="A89" s="2">
        <v>88</v>
      </c>
      <c r="B89" s="13">
        <v>87</v>
      </c>
      <c r="C89" s="83" t="s">
        <v>3957</v>
      </c>
      <c r="D89" s="1" t="s">
        <v>524</v>
      </c>
      <c r="E89" s="7">
        <v>61.41</v>
      </c>
      <c r="F89" s="21">
        <v>4402</v>
      </c>
      <c r="G89" s="84">
        <v>56</v>
      </c>
      <c r="H89" s="22">
        <f t="shared" si="2"/>
        <v>78.607142857142861</v>
      </c>
      <c r="I89" s="49">
        <f>(F89/(56*128))*100</f>
        <v>61.411830357142861</v>
      </c>
      <c r="J89" s="20"/>
    </row>
    <row r="90" spans="1:10" x14ac:dyDescent="0.2">
      <c r="A90" s="2">
        <v>89</v>
      </c>
      <c r="B90" s="13">
        <v>88</v>
      </c>
      <c r="C90" s="83" t="s">
        <v>3957</v>
      </c>
      <c r="D90" s="1" t="s">
        <v>538</v>
      </c>
      <c r="E90" s="7">
        <v>61.37</v>
      </c>
      <c r="F90" s="21">
        <v>3692</v>
      </c>
      <c r="G90" s="84">
        <v>47</v>
      </c>
      <c r="H90" s="22">
        <f t="shared" si="2"/>
        <v>78.553191489361708</v>
      </c>
      <c r="I90" s="49">
        <f>(F90/(47*128))*100</f>
        <v>61.369680851063833</v>
      </c>
      <c r="J90" s="20"/>
    </row>
    <row r="91" spans="1:10" x14ac:dyDescent="0.2">
      <c r="A91" s="2">
        <v>90</v>
      </c>
      <c r="B91" s="13">
        <v>81</v>
      </c>
      <c r="C91" s="83" t="s">
        <v>3957</v>
      </c>
      <c r="D91" s="1" t="s">
        <v>1212</v>
      </c>
      <c r="E91" s="18">
        <v>62.31</v>
      </c>
      <c r="F91" s="21">
        <v>3927</v>
      </c>
      <c r="G91" s="7">
        <v>50</v>
      </c>
      <c r="H91" s="22">
        <f t="shared" si="2"/>
        <v>78.540000000000006</v>
      </c>
      <c r="I91" s="49">
        <f>(F91/(50*128))*100</f>
        <v>61.359375000000007</v>
      </c>
      <c r="J91" s="20"/>
    </row>
    <row r="92" spans="1:10" x14ac:dyDescent="0.2">
      <c r="A92" s="2">
        <v>91</v>
      </c>
      <c r="B92" s="13">
        <v>89</v>
      </c>
      <c r="C92" s="83" t="s">
        <v>3957</v>
      </c>
      <c r="D92" s="1" t="s">
        <v>456</v>
      </c>
      <c r="E92" s="7">
        <v>61.34</v>
      </c>
      <c r="F92" s="21">
        <v>3376</v>
      </c>
      <c r="G92" s="84">
        <v>43</v>
      </c>
      <c r="H92" s="22">
        <f t="shared" si="2"/>
        <v>78.511627906976742</v>
      </c>
      <c r="I92" s="49">
        <f>(F92/(43*128))*100</f>
        <v>61.337209302325576</v>
      </c>
      <c r="J92" s="20"/>
    </row>
    <row r="93" spans="1:10" x14ac:dyDescent="0.2">
      <c r="A93" s="2">
        <v>92</v>
      </c>
      <c r="B93" s="13">
        <v>93</v>
      </c>
      <c r="C93" s="7" t="s">
        <v>3956</v>
      </c>
      <c r="D93" s="1" t="s">
        <v>1634</v>
      </c>
      <c r="E93" s="7">
        <v>60.34</v>
      </c>
      <c r="F93" s="21">
        <v>4048</v>
      </c>
      <c r="G93" s="7">
        <v>52</v>
      </c>
      <c r="H93" s="22">
        <f t="shared" si="2"/>
        <v>77.84615384615384</v>
      </c>
      <c r="I93" s="49">
        <f>(F93/(52*128))*100</f>
        <v>60.817307692307686</v>
      </c>
      <c r="J93" s="20"/>
    </row>
    <row r="94" spans="1:10" x14ac:dyDescent="0.2">
      <c r="A94" s="2">
        <v>93</v>
      </c>
      <c r="B94" s="13">
        <v>90</v>
      </c>
      <c r="C94" s="83" t="s">
        <v>3957</v>
      </c>
      <c r="D94" s="1" t="s">
        <v>622</v>
      </c>
      <c r="E94" s="7">
        <v>61.15</v>
      </c>
      <c r="F94" s="21">
        <v>5448</v>
      </c>
      <c r="G94" s="84">
        <v>70</v>
      </c>
      <c r="H94" s="22">
        <f t="shared" si="2"/>
        <v>77.828571428571422</v>
      </c>
      <c r="I94" s="49">
        <f>(F94/(70*128))*100</f>
        <v>60.803571428571423</v>
      </c>
      <c r="J94" s="20"/>
    </row>
    <row r="95" spans="1:10" x14ac:dyDescent="0.2">
      <c r="A95" s="2">
        <v>94</v>
      </c>
      <c r="B95" s="13">
        <v>91</v>
      </c>
      <c r="C95" s="83" t="s">
        <v>3957</v>
      </c>
      <c r="D95" s="1" t="s">
        <v>455</v>
      </c>
      <c r="E95" s="7">
        <v>60.66</v>
      </c>
      <c r="F95" s="21">
        <v>3727</v>
      </c>
      <c r="G95" s="84">
        <v>48</v>
      </c>
      <c r="H95" s="22">
        <f t="shared" si="2"/>
        <v>77.645833333333329</v>
      </c>
      <c r="I95" s="49">
        <f>(F95/(48*128))*100</f>
        <v>60.660807291666664</v>
      </c>
      <c r="J95" s="20"/>
    </row>
    <row r="96" spans="1:10" x14ac:dyDescent="0.2">
      <c r="A96" s="2">
        <v>95</v>
      </c>
      <c r="B96" s="13">
        <v>92</v>
      </c>
      <c r="C96" s="83" t="s">
        <v>3957</v>
      </c>
      <c r="D96" s="1" t="s">
        <v>612</v>
      </c>
      <c r="E96" s="7">
        <v>60.47</v>
      </c>
      <c r="F96" s="21">
        <v>3096</v>
      </c>
      <c r="G96" s="84">
        <v>40</v>
      </c>
      <c r="H96" s="22">
        <f t="shared" si="2"/>
        <v>77.400000000000006</v>
      </c>
      <c r="I96" s="49">
        <f>(F96/(40*128))*100</f>
        <v>60.468750000000007</v>
      </c>
      <c r="J96" s="20"/>
    </row>
    <row r="97" spans="1:10" x14ac:dyDescent="0.2">
      <c r="A97" s="2">
        <v>96</v>
      </c>
      <c r="B97" s="13">
        <v>94</v>
      </c>
      <c r="C97" s="83" t="s">
        <v>3957</v>
      </c>
      <c r="D97" s="1" t="s">
        <v>2503</v>
      </c>
      <c r="E97" s="7">
        <v>60.23</v>
      </c>
      <c r="F97" s="21">
        <v>3238</v>
      </c>
      <c r="G97" s="84">
        <v>42</v>
      </c>
      <c r="H97" s="22">
        <f t="shared" si="2"/>
        <v>77.095238095238102</v>
      </c>
      <c r="I97" s="49">
        <f>(F97/(42*128))*100</f>
        <v>60.230654761904766</v>
      </c>
      <c r="J97" s="20"/>
    </row>
    <row r="98" spans="1:10" x14ac:dyDescent="0.2">
      <c r="A98" s="2">
        <v>97</v>
      </c>
      <c r="B98" s="13">
        <v>95</v>
      </c>
      <c r="C98" s="83" t="s">
        <v>3957</v>
      </c>
      <c r="D98" s="1" t="s">
        <v>497</v>
      </c>
      <c r="E98" s="7">
        <v>60.17</v>
      </c>
      <c r="F98" s="21">
        <v>3389</v>
      </c>
      <c r="G98" s="84">
        <v>44</v>
      </c>
      <c r="H98" s="22">
        <f t="shared" ref="H98:H129" si="3">F98/G98</f>
        <v>77.022727272727266</v>
      </c>
      <c r="I98" s="49">
        <f>(F98/(44*128))*100</f>
        <v>60.17400568181818</v>
      </c>
    </row>
    <row r="99" spans="1:10" x14ac:dyDescent="0.2">
      <c r="A99" s="2">
        <v>98</v>
      </c>
      <c r="B99" s="13">
        <v>96</v>
      </c>
      <c r="C99" s="83" t="s">
        <v>3957</v>
      </c>
      <c r="D99" s="1" t="s">
        <v>1632</v>
      </c>
      <c r="E99" s="7">
        <v>60.09</v>
      </c>
      <c r="F99" s="21">
        <v>2769</v>
      </c>
      <c r="G99" s="84">
        <v>36</v>
      </c>
      <c r="H99" s="22">
        <f t="shared" si="3"/>
        <v>76.916666666666671</v>
      </c>
      <c r="I99" s="49">
        <f>(F99/(36*128))*100</f>
        <v>60.091145833333336</v>
      </c>
      <c r="J99" s="20"/>
    </row>
    <row r="100" spans="1:10" x14ac:dyDescent="0.2">
      <c r="A100" s="2">
        <v>99</v>
      </c>
      <c r="B100" s="13">
        <v>97</v>
      </c>
      <c r="C100" s="83" t="s">
        <v>3957</v>
      </c>
      <c r="D100" s="23" t="s">
        <v>1182</v>
      </c>
      <c r="E100" s="7">
        <v>60.45</v>
      </c>
      <c r="F100" s="21">
        <v>3151</v>
      </c>
      <c r="G100" s="84">
        <v>41</v>
      </c>
      <c r="H100" s="22">
        <f t="shared" si="3"/>
        <v>76.853658536585371</v>
      </c>
      <c r="I100" s="49">
        <f>(F100/(41*128))*100</f>
        <v>60.041920731707322</v>
      </c>
      <c r="J100" s="20"/>
    </row>
    <row r="101" spans="1:10" x14ac:dyDescent="0.2">
      <c r="A101" s="2">
        <v>100</v>
      </c>
      <c r="B101" s="13">
        <v>98</v>
      </c>
      <c r="C101" s="83" t="s">
        <v>3957</v>
      </c>
      <c r="D101" s="1" t="s">
        <v>1598</v>
      </c>
      <c r="E101" s="7">
        <v>60.04</v>
      </c>
      <c r="F101" s="21">
        <v>2536</v>
      </c>
      <c r="G101" s="84">
        <v>33</v>
      </c>
      <c r="H101" s="22">
        <f t="shared" si="3"/>
        <v>76.848484848484844</v>
      </c>
      <c r="I101" s="49">
        <f>(F101/(33*128))*100</f>
        <v>60.037878787878782</v>
      </c>
      <c r="J101" s="20"/>
    </row>
    <row r="102" spans="1:10" x14ac:dyDescent="0.2">
      <c r="A102" s="2">
        <v>101</v>
      </c>
      <c r="B102" s="13">
        <v>100</v>
      </c>
      <c r="C102" s="83" t="s">
        <v>3957</v>
      </c>
      <c r="D102" s="1" t="s">
        <v>1931</v>
      </c>
      <c r="E102" s="7">
        <v>59.35</v>
      </c>
      <c r="F102" s="21">
        <v>2640</v>
      </c>
      <c r="G102" s="84">
        <v>36</v>
      </c>
      <c r="H102" s="22">
        <f t="shared" si="3"/>
        <v>73.333333333333329</v>
      </c>
      <c r="I102" s="49">
        <f>(F102/((33*128)+(2*64)+96))*100</f>
        <v>59.352517985611506</v>
      </c>
      <c r="J102" s="20"/>
    </row>
    <row r="103" spans="1:10" x14ac:dyDescent="0.2">
      <c r="A103" s="2">
        <v>102</v>
      </c>
      <c r="B103" s="13">
        <v>101</v>
      </c>
      <c r="C103" s="83" t="s">
        <v>3957</v>
      </c>
      <c r="D103" s="1" t="s">
        <v>218</v>
      </c>
      <c r="E103" s="18">
        <v>59.3</v>
      </c>
      <c r="F103" s="21">
        <v>4156</v>
      </c>
      <c r="G103" s="84">
        <v>56</v>
      </c>
      <c r="H103" s="22">
        <f t="shared" si="3"/>
        <v>74.214285714285708</v>
      </c>
      <c r="I103" s="49">
        <f>(F103/((53*128)+(2*64)+96))*100</f>
        <v>59.303652968036523</v>
      </c>
      <c r="J103" s="20"/>
    </row>
    <row r="104" spans="1:10" x14ac:dyDescent="0.2">
      <c r="A104" s="2">
        <v>103</v>
      </c>
      <c r="B104" s="13">
        <v>102</v>
      </c>
      <c r="C104" s="83" t="s">
        <v>3957</v>
      </c>
      <c r="D104" s="1" t="s">
        <v>1538</v>
      </c>
      <c r="E104" s="7">
        <v>59.22</v>
      </c>
      <c r="F104" s="21">
        <v>2350</v>
      </c>
      <c r="G104" s="84">
        <v>31</v>
      </c>
      <c r="H104" s="22">
        <f t="shared" si="3"/>
        <v>75.806451612903231</v>
      </c>
      <c r="I104" s="49">
        <f>(F104/(31*128))*100</f>
        <v>59.223790322580648</v>
      </c>
      <c r="J104" s="20"/>
    </row>
    <row r="105" spans="1:10" x14ac:dyDescent="0.2">
      <c r="A105" s="2">
        <v>104</v>
      </c>
      <c r="B105" s="13">
        <v>103</v>
      </c>
      <c r="C105" s="83" t="s">
        <v>3957</v>
      </c>
      <c r="D105" s="1" t="s">
        <v>1948</v>
      </c>
      <c r="E105" s="18">
        <v>59.1</v>
      </c>
      <c r="F105" s="21">
        <v>2676</v>
      </c>
      <c r="G105" s="84">
        <v>38</v>
      </c>
      <c r="H105" s="22">
        <f t="shared" si="3"/>
        <v>70.421052631578945</v>
      </c>
      <c r="I105" s="49">
        <f>(F105/((32*128)+(2*96)+(2*64)+(2*56)))*100</f>
        <v>59.098939929328623</v>
      </c>
      <c r="J105" s="20"/>
    </row>
    <row r="106" spans="1:10" x14ac:dyDescent="0.2">
      <c r="A106" s="2">
        <v>105</v>
      </c>
      <c r="B106" s="13">
        <v>99</v>
      </c>
      <c r="C106" s="83" t="s">
        <v>3957</v>
      </c>
      <c r="D106" s="1" t="s">
        <v>1211</v>
      </c>
      <c r="E106" s="18">
        <v>60.04</v>
      </c>
      <c r="F106" s="21">
        <v>3014</v>
      </c>
      <c r="G106" s="7">
        <v>40</v>
      </c>
      <c r="H106" s="22">
        <f t="shared" si="3"/>
        <v>75.349999999999994</v>
      </c>
      <c r="I106" s="49">
        <f>(F106/(40*128))*100</f>
        <v>58.867187499999993</v>
      </c>
      <c r="J106" s="20"/>
    </row>
    <row r="107" spans="1:10" x14ac:dyDescent="0.2">
      <c r="A107" s="2">
        <v>106</v>
      </c>
      <c r="B107" s="13">
        <v>105</v>
      </c>
      <c r="C107" s="83" t="s">
        <v>3957</v>
      </c>
      <c r="D107" s="1" t="s">
        <v>1896</v>
      </c>
      <c r="E107" s="7">
        <v>58.77</v>
      </c>
      <c r="F107" s="21">
        <v>3658</v>
      </c>
      <c r="G107" s="84">
        <v>54</v>
      </c>
      <c r="H107" s="22">
        <f t="shared" si="3"/>
        <v>67.740740740740748</v>
      </c>
      <c r="I107" s="49">
        <f>(F107/((39*128)+(9*96)+(4*64)+(2*56)))*100</f>
        <v>58.772493573264782</v>
      </c>
      <c r="J107" s="20"/>
    </row>
    <row r="108" spans="1:10" x14ac:dyDescent="0.2">
      <c r="A108" s="2">
        <v>107</v>
      </c>
      <c r="B108" s="13">
        <v>106</v>
      </c>
      <c r="C108" s="83" t="s">
        <v>3957</v>
      </c>
      <c r="D108" s="1" t="s">
        <v>1439</v>
      </c>
      <c r="E108" s="18">
        <v>58.7</v>
      </c>
      <c r="F108" s="21">
        <v>2536</v>
      </c>
      <c r="G108" s="84">
        <v>34</v>
      </c>
      <c r="H108" s="22">
        <f t="shared" si="3"/>
        <v>74.588235294117652</v>
      </c>
      <c r="I108" s="49">
        <f>(F108/((33*128)+96))*100</f>
        <v>58.703703703703702</v>
      </c>
      <c r="J108" s="20"/>
    </row>
    <row r="109" spans="1:10" x14ac:dyDescent="0.2">
      <c r="A109" s="2">
        <v>108</v>
      </c>
      <c r="B109" s="13">
        <v>107</v>
      </c>
      <c r="C109" s="83" t="s">
        <v>3957</v>
      </c>
      <c r="D109" s="1" t="s">
        <v>1183</v>
      </c>
      <c r="E109" s="7">
        <v>58.62</v>
      </c>
      <c r="F109" s="21">
        <v>2476</v>
      </c>
      <c r="G109" s="84">
        <v>33</v>
      </c>
      <c r="H109" s="22">
        <f t="shared" si="3"/>
        <v>75.030303030303031</v>
      </c>
      <c r="I109" s="49">
        <f>(F109/(33*128))*100</f>
        <v>58.617424242424242</v>
      </c>
      <c r="J109" s="20"/>
    </row>
    <row r="110" spans="1:10" x14ac:dyDescent="0.2">
      <c r="A110" s="2">
        <v>109</v>
      </c>
      <c r="B110" s="13">
        <v>108</v>
      </c>
      <c r="C110" s="83" t="s">
        <v>3957</v>
      </c>
      <c r="D110" s="1" t="s">
        <v>620</v>
      </c>
      <c r="E110" s="7">
        <v>58.49</v>
      </c>
      <c r="F110" s="21">
        <v>3968</v>
      </c>
      <c r="G110" s="84">
        <v>53</v>
      </c>
      <c r="H110" s="22">
        <f t="shared" si="3"/>
        <v>74.867924528301884</v>
      </c>
      <c r="I110" s="49">
        <f>(F110/(53*128))*100</f>
        <v>58.490566037735846</v>
      </c>
      <c r="J110" s="20"/>
    </row>
    <row r="111" spans="1:10" x14ac:dyDescent="0.2">
      <c r="A111" s="2">
        <v>110</v>
      </c>
      <c r="B111" s="13">
        <v>109</v>
      </c>
      <c r="C111" s="83" t="s">
        <v>3957</v>
      </c>
      <c r="D111" s="1" t="s">
        <v>3097</v>
      </c>
      <c r="E111" s="18">
        <v>58.3</v>
      </c>
      <c r="F111" s="21">
        <v>2602</v>
      </c>
      <c r="G111" s="84">
        <v>47</v>
      </c>
      <c r="H111" s="22">
        <f t="shared" si="3"/>
        <v>55.361702127659576</v>
      </c>
      <c r="I111" s="49">
        <f>(F111/((17*128)+(14*96)+(8*64)+(4*56)+97+48+32+30))*100</f>
        <v>58.301590858167152</v>
      </c>
      <c r="J111" s="20"/>
    </row>
    <row r="112" spans="1:10" x14ac:dyDescent="0.2">
      <c r="A112" s="2">
        <v>111</v>
      </c>
      <c r="B112" s="13">
        <v>104</v>
      </c>
      <c r="C112" s="83" t="s">
        <v>3957</v>
      </c>
      <c r="D112" s="1" t="s">
        <v>1566</v>
      </c>
      <c r="E112" s="7">
        <v>58.84</v>
      </c>
      <c r="F112" s="21">
        <v>3568</v>
      </c>
      <c r="G112" s="7">
        <v>48</v>
      </c>
      <c r="H112" s="22">
        <f t="shared" si="3"/>
        <v>74.333333333333329</v>
      </c>
      <c r="I112" s="49">
        <f>(F112/(48*128))*100</f>
        <v>58.072916666666664</v>
      </c>
      <c r="J112" s="20"/>
    </row>
    <row r="113" spans="1:10" x14ac:dyDescent="0.2">
      <c r="A113" s="2">
        <v>112</v>
      </c>
      <c r="B113" s="13">
        <v>110</v>
      </c>
      <c r="C113" s="83" t="s">
        <v>3957</v>
      </c>
      <c r="D113" s="1" t="s">
        <v>3950</v>
      </c>
      <c r="E113" s="7">
        <v>57.77</v>
      </c>
      <c r="F113" s="21">
        <v>2588</v>
      </c>
      <c r="G113" s="84">
        <v>35</v>
      </c>
      <c r="H113" s="22">
        <f t="shared" si="3"/>
        <v>73.942857142857136</v>
      </c>
      <c r="I113" s="49">
        <f>(F113/(35*128))*100</f>
        <v>57.767857142857139</v>
      </c>
      <c r="J113" s="20"/>
    </row>
    <row r="114" spans="1:10" x14ac:dyDescent="0.2">
      <c r="A114" s="2">
        <v>113</v>
      </c>
      <c r="B114" s="13">
        <v>111</v>
      </c>
      <c r="C114" s="83" t="s">
        <v>3957</v>
      </c>
      <c r="D114" s="1" t="s">
        <v>193</v>
      </c>
      <c r="E114" s="7">
        <v>57.68</v>
      </c>
      <c r="F114" s="21">
        <v>2141</v>
      </c>
      <c r="G114" s="84">
        <v>29</v>
      </c>
      <c r="H114" s="22">
        <f t="shared" si="3"/>
        <v>73.827586206896555</v>
      </c>
      <c r="I114" s="49">
        <f>(F114/(29*128))*100</f>
        <v>57.677801724137936</v>
      </c>
      <c r="J114" s="20"/>
    </row>
    <row r="115" spans="1:10" x14ac:dyDescent="0.2">
      <c r="A115" s="2">
        <v>114</v>
      </c>
      <c r="B115" s="13">
        <v>112</v>
      </c>
      <c r="C115" s="83" t="s">
        <v>3957</v>
      </c>
      <c r="D115" s="1" t="s">
        <v>2428</v>
      </c>
      <c r="E115" s="7">
        <v>57.63</v>
      </c>
      <c r="F115" s="21">
        <v>2803</v>
      </c>
      <c r="G115" s="84">
        <v>38</v>
      </c>
      <c r="H115" s="22">
        <f t="shared" si="3"/>
        <v>73.763157894736835</v>
      </c>
      <c r="I115" s="49">
        <f>(F115/(38*128))*100</f>
        <v>57.62746710526315</v>
      </c>
      <c r="J115" s="20"/>
    </row>
    <row r="116" spans="1:10" x14ac:dyDescent="0.2">
      <c r="A116" s="2">
        <v>115</v>
      </c>
      <c r="B116" s="13">
        <v>113</v>
      </c>
      <c r="C116" s="83" t="s">
        <v>3957</v>
      </c>
      <c r="D116" s="1" t="s">
        <v>1430</v>
      </c>
      <c r="E116" s="7">
        <v>57.59</v>
      </c>
      <c r="F116" s="21">
        <v>3004</v>
      </c>
      <c r="G116" s="84">
        <v>41</v>
      </c>
      <c r="H116" s="22">
        <f t="shared" si="3"/>
        <v>73.268292682926827</v>
      </c>
      <c r="I116" s="49">
        <f>(F116/((40*128)+96))*100</f>
        <v>57.592024539877293</v>
      </c>
      <c r="J116" s="20"/>
    </row>
    <row r="117" spans="1:10" x14ac:dyDescent="0.2">
      <c r="A117" s="2">
        <v>116</v>
      </c>
      <c r="B117" s="13">
        <v>114</v>
      </c>
      <c r="C117" s="83" t="s">
        <v>3957</v>
      </c>
      <c r="D117" s="1" t="s">
        <v>453</v>
      </c>
      <c r="E117" s="7">
        <v>57.56</v>
      </c>
      <c r="F117" s="21">
        <v>4052</v>
      </c>
      <c r="G117" s="84">
        <v>55</v>
      </c>
      <c r="H117" s="22">
        <f t="shared" si="3"/>
        <v>73.672727272727272</v>
      </c>
      <c r="I117" s="49">
        <f>(F117/(55*128))*100</f>
        <v>57.55681818181818</v>
      </c>
      <c r="J117" s="20"/>
    </row>
    <row r="118" spans="1:10" x14ac:dyDescent="0.2">
      <c r="A118" s="2">
        <v>117</v>
      </c>
      <c r="B118" s="13">
        <v>115</v>
      </c>
      <c r="C118" s="83" t="s">
        <v>3957</v>
      </c>
      <c r="D118" s="23" t="s">
        <v>2385</v>
      </c>
      <c r="E118" s="7">
        <v>57.14</v>
      </c>
      <c r="F118" s="21">
        <v>2304</v>
      </c>
      <c r="G118" s="84">
        <v>33</v>
      </c>
      <c r="H118" s="22">
        <f t="shared" si="3"/>
        <v>69.818181818181813</v>
      </c>
      <c r="I118" s="49">
        <f>(F118/((29*128)+(2*96)+(2*64)))*100</f>
        <v>57.142857142857139</v>
      </c>
      <c r="J118" s="20"/>
    </row>
    <row r="119" spans="1:10" x14ac:dyDescent="0.2">
      <c r="A119" s="2">
        <v>118</v>
      </c>
      <c r="B119" s="13">
        <v>116</v>
      </c>
      <c r="C119" s="83" t="s">
        <v>3957</v>
      </c>
      <c r="D119" s="1" t="s">
        <v>824</v>
      </c>
      <c r="E119" s="18">
        <v>57.1</v>
      </c>
      <c r="F119" s="21">
        <v>2855</v>
      </c>
      <c r="G119" s="84">
        <v>44</v>
      </c>
      <c r="H119" s="22">
        <f t="shared" si="3"/>
        <v>64.88636363636364</v>
      </c>
      <c r="I119" s="49">
        <f>(F119/((33*128)+(4*96)+(3*64)+(3*56)+32))*100</f>
        <v>57.099999999999994</v>
      </c>
      <c r="J119" s="20"/>
    </row>
    <row r="120" spans="1:10" x14ac:dyDescent="0.2">
      <c r="A120" s="2">
        <v>119</v>
      </c>
      <c r="B120" s="13">
        <v>117</v>
      </c>
      <c r="C120" s="83" t="s">
        <v>3957</v>
      </c>
      <c r="D120" s="1" t="s">
        <v>1897</v>
      </c>
      <c r="E120" s="18">
        <v>57</v>
      </c>
      <c r="F120" s="21">
        <v>3525</v>
      </c>
      <c r="G120" s="84">
        <v>54</v>
      </c>
      <c r="H120" s="22">
        <f t="shared" si="3"/>
        <v>65.277777777777771</v>
      </c>
      <c r="I120" s="49">
        <f>(F120/((39*128)+(8*96)+(4*64)+(3*56)))*100</f>
        <v>57.001940491591206</v>
      </c>
      <c r="J120" s="20"/>
    </row>
    <row r="121" spans="1:10" x14ac:dyDescent="0.2">
      <c r="A121" s="2">
        <v>120</v>
      </c>
      <c r="B121" s="13">
        <v>118</v>
      </c>
      <c r="C121" s="83" t="s">
        <v>3957</v>
      </c>
      <c r="D121" s="1" t="s">
        <v>516</v>
      </c>
      <c r="E121" s="7">
        <v>56.94</v>
      </c>
      <c r="F121" s="21">
        <v>2624</v>
      </c>
      <c r="G121" s="84">
        <v>36</v>
      </c>
      <c r="H121" s="22">
        <f t="shared" si="3"/>
        <v>72.888888888888886</v>
      </c>
      <c r="I121" s="49">
        <f>(F121/(36*128))*100</f>
        <v>56.944444444444443</v>
      </c>
      <c r="J121" s="20"/>
    </row>
    <row r="122" spans="1:10" x14ac:dyDescent="0.2">
      <c r="A122" s="2">
        <v>121</v>
      </c>
      <c r="B122" s="13">
        <v>119</v>
      </c>
      <c r="C122" s="83" t="s">
        <v>3957</v>
      </c>
      <c r="D122" s="1" t="s">
        <v>656</v>
      </c>
      <c r="E122" s="7">
        <v>56.36</v>
      </c>
      <c r="F122" s="21">
        <v>2146</v>
      </c>
      <c r="G122" s="84">
        <v>31</v>
      </c>
      <c r="H122" s="22">
        <f t="shared" si="3"/>
        <v>69.225806451612897</v>
      </c>
      <c r="I122" s="49">
        <f>(F122/((28*128)+(2*64)+96))*100</f>
        <v>56.355042016806721</v>
      </c>
      <c r="J122" s="20"/>
    </row>
    <row r="123" spans="1:10" x14ac:dyDescent="0.2">
      <c r="A123" s="2">
        <v>122</v>
      </c>
      <c r="B123" s="13">
        <v>120</v>
      </c>
      <c r="C123" s="83" t="s">
        <v>3957</v>
      </c>
      <c r="D123" s="1" t="s">
        <v>463</v>
      </c>
      <c r="E123" s="7">
        <v>56.11</v>
      </c>
      <c r="F123" s="21">
        <v>2729</v>
      </c>
      <c r="G123" s="84">
        <v>38</v>
      </c>
      <c r="H123" s="22">
        <f t="shared" si="3"/>
        <v>71.815789473684205</v>
      </c>
      <c r="I123" s="49">
        <f>(F123/(38*128))*100</f>
        <v>56.106085526315788</v>
      </c>
      <c r="J123" s="20"/>
    </row>
    <row r="124" spans="1:10" x14ac:dyDescent="0.2">
      <c r="A124" s="2">
        <v>123</v>
      </c>
      <c r="B124" s="13">
        <v>121</v>
      </c>
      <c r="C124" s="83" t="s">
        <v>3957</v>
      </c>
      <c r="D124" s="1" t="s">
        <v>462</v>
      </c>
      <c r="E124" s="18">
        <v>56.1</v>
      </c>
      <c r="F124" s="21">
        <v>3016</v>
      </c>
      <c r="G124" s="84">
        <v>42</v>
      </c>
      <c r="H124" s="22">
        <f t="shared" si="3"/>
        <v>71.80952380952381</v>
      </c>
      <c r="I124" s="49">
        <f>(F124/(42*128))*100</f>
        <v>56.101190476190474</v>
      </c>
      <c r="J124" s="20"/>
    </row>
    <row r="125" spans="1:10" x14ac:dyDescent="0.2">
      <c r="A125" s="2">
        <v>124</v>
      </c>
      <c r="B125" s="13">
        <v>127</v>
      </c>
      <c r="C125" s="7" t="s">
        <v>3956</v>
      </c>
      <c r="D125" s="23" t="s">
        <v>1210</v>
      </c>
      <c r="E125" s="18">
        <v>55.07</v>
      </c>
      <c r="F125" s="21">
        <v>3015</v>
      </c>
      <c r="G125" s="7">
        <v>42</v>
      </c>
      <c r="H125" s="22">
        <f t="shared" si="3"/>
        <v>71.785714285714292</v>
      </c>
      <c r="I125" s="49">
        <f>(F125/(42*128))*100</f>
        <v>56.082589285714292</v>
      </c>
      <c r="J125" s="20"/>
    </row>
    <row r="126" spans="1:10" x14ac:dyDescent="0.2">
      <c r="A126" s="2">
        <v>125</v>
      </c>
      <c r="B126" s="13">
        <v>122</v>
      </c>
      <c r="C126" s="83" t="s">
        <v>3957</v>
      </c>
      <c r="D126" s="1" t="s">
        <v>1866</v>
      </c>
      <c r="E126" s="7">
        <v>55.68</v>
      </c>
      <c r="F126" s="21">
        <v>3225</v>
      </c>
      <c r="G126" s="84">
        <v>47</v>
      </c>
      <c r="H126" s="22">
        <f t="shared" si="3"/>
        <v>68.61702127659575</v>
      </c>
      <c r="I126" s="49">
        <f>(F126/((43*128)+(3*64)+96))*100</f>
        <v>55.680248618784532</v>
      </c>
      <c r="J126" s="20"/>
    </row>
    <row r="127" spans="1:10" x14ac:dyDescent="0.2">
      <c r="A127" s="2">
        <v>126</v>
      </c>
      <c r="B127" s="13">
        <v>123</v>
      </c>
      <c r="C127" s="83" t="s">
        <v>3957</v>
      </c>
      <c r="D127" s="1" t="s">
        <v>3948</v>
      </c>
      <c r="E127" s="7">
        <v>55.67</v>
      </c>
      <c r="F127" s="21">
        <v>3634</v>
      </c>
      <c r="G127" s="84">
        <v>51</v>
      </c>
      <c r="H127" s="22">
        <f t="shared" si="3"/>
        <v>71.254901960784309</v>
      </c>
      <c r="I127" s="49">
        <f>(F127/(51*128))*100</f>
        <v>55.667892156862742</v>
      </c>
      <c r="J127" s="20"/>
    </row>
    <row r="128" spans="1:10" x14ac:dyDescent="0.2">
      <c r="A128" s="2">
        <v>127</v>
      </c>
      <c r="B128" s="13">
        <v>124</v>
      </c>
      <c r="C128" s="83" t="s">
        <v>3957</v>
      </c>
      <c r="D128" s="23" t="s">
        <v>424</v>
      </c>
      <c r="E128" s="7">
        <v>55.61</v>
      </c>
      <c r="F128" s="21">
        <v>2425</v>
      </c>
      <c r="G128" s="84">
        <v>49</v>
      </c>
      <c r="H128" s="22">
        <f t="shared" si="3"/>
        <v>49.489795918367349</v>
      </c>
      <c r="I128" s="49">
        <f>(F128/((9*128)+(20*96)+(16*64)+(3*56)+97))*100</f>
        <v>55.606512267828478</v>
      </c>
      <c r="J128" s="20"/>
    </row>
    <row r="129" spans="1:10" x14ac:dyDescent="0.2">
      <c r="A129" s="2">
        <v>128</v>
      </c>
      <c r="B129" s="13">
        <v>125</v>
      </c>
      <c r="C129" s="83" t="s">
        <v>3957</v>
      </c>
      <c r="D129" s="1" t="s">
        <v>1023</v>
      </c>
      <c r="E129" s="7">
        <v>55.57</v>
      </c>
      <c r="F129" s="21">
        <v>2543</v>
      </c>
      <c r="G129" s="84">
        <v>37</v>
      </c>
      <c r="H129" s="22">
        <f t="shared" si="3"/>
        <v>68.729729729729726</v>
      </c>
      <c r="I129" s="49">
        <f>(F129/((33*128)+(96*3)+64))*100</f>
        <v>55.572552447552447</v>
      </c>
      <c r="J129" s="20"/>
    </row>
    <row r="130" spans="1:10" x14ac:dyDescent="0.2">
      <c r="A130" s="2">
        <v>129</v>
      </c>
      <c r="B130" s="13">
        <v>126</v>
      </c>
      <c r="C130" s="83" t="s">
        <v>3957</v>
      </c>
      <c r="D130" s="23" t="s">
        <v>1581</v>
      </c>
      <c r="E130" s="7">
        <v>55.94</v>
      </c>
      <c r="F130" s="21">
        <v>2541</v>
      </c>
      <c r="G130" s="84">
        <v>36</v>
      </c>
      <c r="H130" s="22">
        <f>(F130/G130)</f>
        <v>70.583333333333329</v>
      </c>
      <c r="I130" s="49">
        <f>(F130/(36*128))*100</f>
        <v>55.143229166666664</v>
      </c>
      <c r="J130" s="20"/>
    </row>
    <row r="131" spans="1:10" x14ac:dyDescent="0.2">
      <c r="A131" s="2">
        <v>130</v>
      </c>
      <c r="B131" s="13">
        <v>128</v>
      </c>
      <c r="C131" s="83" t="s">
        <v>3957</v>
      </c>
      <c r="D131" s="1" t="s">
        <v>127</v>
      </c>
      <c r="E131" s="7">
        <v>54.96</v>
      </c>
      <c r="F131" s="21">
        <v>2392</v>
      </c>
      <c r="G131" s="84">
        <v>34</v>
      </c>
      <c r="H131" s="22">
        <f t="shared" ref="H131:H162" si="4">F131/G131</f>
        <v>70.352941176470594</v>
      </c>
      <c r="I131" s="49">
        <f>(F131/(34*128))*100</f>
        <v>54.963235294117652</v>
      </c>
      <c r="J131" s="20"/>
    </row>
    <row r="132" spans="1:10" x14ac:dyDescent="0.2">
      <c r="A132" s="2">
        <v>131</v>
      </c>
      <c r="B132" s="13">
        <v>129</v>
      </c>
      <c r="C132" s="83" t="s">
        <v>3957</v>
      </c>
      <c r="D132" s="1" t="s">
        <v>501</v>
      </c>
      <c r="E132" s="7">
        <v>54.89</v>
      </c>
      <c r="F132" s="21">
        <v>4988</v>
      </c>
      <c r="G132" s="84">
        <v>71</v>
      </c>
      <c r="H132" s="22">
        <f t="shared" si="4"/>
        <v>70.25352112676056</v>
      </c>
      <c r="I132" s="49">
        <f>(F132/(71*128))*100</f>
        <v>54.885563380281688</v>
      </c>
      <c r="J132" s="20"/>
    </row>
    <row r="133" spans="1:10" x14ac:dyDescent="0.2">
      <c r="A133" s="2">
        <v>132</v>
      </c>
      <c r="B133" s="13">
        <v>130</v>
      </c>
      <c r="C133" s="83" t="s">
        <v>3957</v>
      </c>
      <c r="D133" s="1" t="s">
        <v>208</v>
      </c>
      <c r="E133" s="7">
        <v>54.88</v>
      </c>
      <c r="F133" s="21">
        <v>2810</v>
      </c>
      <c r="G133" s="84">
        <v>40</v>
      </c>
      <c r="H133" s="22">
        <f t="shared" si="4"/>
        <v>70.25</v>
      </c>
      <c r="I133" s="49">
        <f>(F133/(40*128))*100</f>
        <v>54.8828125</v>
      </c>
      <c r="J133" s="20"/>
    </row>
    <row r="134" spans="1:10" x14ac:dyDescent="0.2">
      <c r="A134" s="2">
        <v>133</v>
      </c>
      <c r="B134" s="13">
        <v>131</v>
      </c>
      <c r="C134" s="83" t="s">
        <v>3957</v>
      </c>
      <c r="D134" s="1" t="s">
        <v>1534</v>
      </c>
      <c r="E134" s="7">
        <v>54.39</v>
      </c>
      <c r="F134" s="21">
        <v>3481</v>
      </c>
      <c r="G134" s="84">
        <v>50</v>
      </c>
      <c r="H134" s="21">
        <f t="shared" si="4"/>
        <v>69.62</v>
      </c>
      <c r="I134" s="49">
        <f>(F134/(50*128))*100</f>
        <v>54.390625</v>
      </c>
      <c r="J134" s="20"/>
    </row>
    <row r="135" spans="1:10" x14ac:dyDescent="0.2">
      <c r="A135" s="2">
        <v>134</v>
      </c>
      <c r="B135" s="13">
        <v>133</v>
      </c>
      <c r="C135" s="83" t="s">
        <v>3957</v>
      </c>
      <c r="D135" s="1" t="s">
        <v>3947</v>
      </c>
      <c r="E135" s="18">
        <v>54.1</v>
      </c>
      <c r="F135" s="21">
        <v>3947</v>
      </c>
      <c r="G135" s="84">
        <v>57</v>
      </c>
      <c r="H135" s="22">
        <f t="shared" si="4"/>
        <v>69.245614035087726</v>
      </c>
      <c r="I135" s="49">
        <f>(F135/(57*128))*100</f>
        <v>54.098135964912288</v>
      </c>
      <c r="J135" s="20"/>
    </row>
    <row r="136" spans="1:10" x14ac:dyDescent="0.2">
      <c r="A136" s="2">
        <v>135</v>
      </c>
      <c r="B136" s="13">
        <v>134</v>
      </c>
      <c r="C136" s="83" t="s">
        <v>3957</v>
      </c>
      <c r="D136" s="1" t="s">
        <v>543</v>
      </c>
      <c r="E136" s="7">
        <v>53.93</v>
      </c>
      <c r="F136" s="21">
        <v>2692</v>
      </c>
      <c r="G136" s="84">
        <v>39</v>
      </c>
      <c r="H136" s="22">
        <f t="shared" si="4"/>
        <v>69.025641025641022</v>
      </c>
      <c r="I136" s="49">
        <f>(F136/(39*128))*100</f>
        <v>53.926282051282051</v>
      </c>
      <c r="J136" s="20"/>
    </row>
    <row r="137" spans="1:10" x14ac:dyDescent="0.2">
      <c r="A137" s="2">
        <v>136</v>
      </c>
      <c r="B137" s="13">
        <v>135</v>
      </c>
      <c r="C137" s="83" t="s">
        <v>3957</v>
      </c>
      <c r="D137" s="1" t="s">
        <v>1113</v>
      </c>
      <c r="E137" s="7">
        <v>53.61</v>
      </c>
      <c r="F137" s="21">
        <v>2762</v>
      </c>
      <c r="G137" s="84">
        <v>41</v>
      </c>
      <c r="H137" s="22">
        <f t="shared" si="4"/>
        <v>67.365853658536579</v>
      </c>
      <c r="I137" s="49">
        <f>(F137/((39*128)+96+64))*100</f>
        <v>53.610248447204967</v>
      </c>
      <c r="J137" s="20"/>
    </row>
    <row r="138" spans="1:10" x14ac:dyDescent="0.2">
      <c r="A138" s="2">
        <v>137</v>
      </c>
      <c r="B138" s="13">
        <v>137</v>
      </c>
      <c r="C138" s="82" t="s">
        <v>3955</v>
      </c>
      <c r="D138" s="23" t="s">
        <v>1512</v>
      </c>
      <c r="E138" s="7">
        <v>53.25</v>
      </c>
      <c r="F138" s="21">
        <v>3354</v>
      </c>
      <c r="G138" s="84">
        <v>49</v>
      </c>
      <c r="H138" s="22">
        <f t="shared" si="4"/>
        <v>68.448979591836732</v>
      </c>
      <c r="I138" s="49">
        <f>(F138/(49*128))*100</f>
        <v>53.475765306122447</v>
      </c>
      <c r="J138" s="20"/>
    </row>
    <row r="139" spans="1:10" x14ac:dyDescent="0.2">
      <c r="A139" s="2">
        <v>138</v>
      </c>
      <c r="B139" s="13">
        <v>136</v>
      </c>
      <c r="C139" s="83" t="s">
        <v>3957</v>
      </c>
      <c r="D139" s="1" t="s">
        <v>513</v>
      </c>
      <c r="E139" s="7">
        <v>53.33</v>
      </c>
      <c r="F139" s="21">
        <v>2799</v>
      </c>
      <c r="G139" s="84">
        <v>41</v>
      </c>
      <c r="H139" s="22">
        <f t="shared" si="4"/>
        <v>68.268292682926827</v>
      </c>
      <c r="I139" s="49">
        <f>(F139/(41*128))*100</f>
        <v>53.334603658536587</v>
      </c>
      <c r="J139" s="20"/>
    </row>
    <row r="140" spans="1:10" x14ac:dyDescent="0.2">
      <c r="A140" s="2">
        <v>139</v>
      </c>
      <c r="B140" s="13">
        <v>141</v>
      </c>
      <c r="C140" s="7" t="s">
        <v>3956</v>
      </c>
      <c r="D140" s="23" t="s">
        <v>3867</v>
      </c>
      <c r="E140" s="18">
        <v>52</v>
      </c>
      <c r="F140" s="21">
        <v>3306</v>
      </c>
      <c r="G140" s="7">
        <v>49</v>
      </c>
      <c r="H140" s="22">
        <f t="shared" si="4"/>
        <v>67.469387755102048</v>
      </c>
      <c r="I140" s="49">
        <f>(F140/(49*128))*100</f>
        <v>52.710459183673478</v>
      </c>
    </row>
    <row r="141" spans="1:10" x14ac:dyDescent="0.2">
      <c r="A141" s="2">
        <v>140</v>
      </c>
      <c r="B141" s="13">
        <v>132</v>
      </c>
      <c r="C141" s="83" t="s">
        <v>3957</v>
      </c>
      <c r="D141" s="23" t="s">
        <v>3872</v>
      </c>
      <c r="E141" s="7">
        <v>54.21</v>
      </c>
      <c r="F141" s="21">
        <v>2694</v>
      </c>
      <c r="G141" s="7">
        <v>40</v>
      </c>
      <c r="H141" s="22">
        <f t="shared" si="4"/>
        <v>67.349999999999994</v>
      </c>
      <c r="I141" s="49">
        <f>(F141/(40*128))*100</f>
        <v>52.617187499999993</v>
      </c>
      <c r="J141" s="20"/>
    </row>
    <row r="142" spans="1:10" x14ac:dyDescent="0.2">
      <c r="A142" s="2">
        <v>141</v>
      </c>
      <c r="B142" s="13">
        <v>138</v>
      </c>
      <c r="C142" s="83" t="s">
        <v>3957</v>
      </c>
      <c r="D142" s="23" t="s">
        <v>2134</v>
      </c>
      <c r="E142" s="7">
        <v>52.51</v>
      </c>
      <c r="F142" s="21">
        <v>2197</v>
      </c>
      <c r="G142" s="84">
        <v>35</v>
      </c>
      <c r="H142" s="22">
        <f t="shared" si="4"/>
        <v>62.771428571428572</v>
      </c>
      <c r="I142" s="49">
        <f>(F142/((30*128)+(3*64)+96+56))*100</f>
        <v>52.509560229445505</v>
      </c>
      <c r="J142" s="20"/>
    </row>
    <row r="143" spans="1:10" x14ac:dyDescent="0.2">
      <c r="A143" s="2">
        <v>142</v>
      </c>
      <c r="B143" s="13">
        <v>139</v>
      </c>
      <c r="C143" s="83" t="s">
        <v>3957</v>
      </c>
      <c r="D143" s="1" t="s">
        <v>143</v>
      </c>
      <c r="E143" s="7">
        <v>52.43</v>
      </c>
      <c r="F143" s="21">
        <v>2886</v>
      </c>
      <c r="G143" s="84">
        <v>45</v>
      </c>
      <c r="H143" s="22">
        <f t="shared" si="4"/>
        <v>64.13333333333334</v>
      </c>
      <c r="I143" s="49">
        <f>(F143/((39*128)+(4*96)+(2*64)))*100</f>
        <v>52.434593023255815</v>
      </c>
      <c r="J143" s="20"/>
    </row>
    <row r="144" spans="1:10" x14ac:dyDescent="0.2">
      <c r="A144" s="2">
        <v>143</v>
      </c>
      <c r="B144" s="13">
        <v>143</v>
      </c>
      <c r="C144" s="82" t="s">
        <v>3955</v>
      </c>
      <c r="D144" s="23" t="s">
        <v>3837</v>
      </c>
      <c r="E144" s="18">
        <v>51.68</v>
      </c>
      <c r="F144" s="21">
        <v>2745</v>
      </c>
      <c r="G144" s="7">
        <v>41</v>
      </c>
      <c r="H144" s="22">
        <f t="shared" si="4"/>
        <v>66.951219512195124</v>
      </c>
      <c r="I144" s="49">
        <f>(F144/(41*128))*100</f>
        <v>52.305640243902438</v>
      </c>
      <c r="J144" s="20"/>
    </row>
    <row r="145" spans="1:10" x14ac:dyDescent="0.2">
      <c r="A145" s="2">
        <v>144</v>
      </c>
      <c r="B145" s="13">
        <v>145</v>
      </c>
      <c r="C145" s="7" t="s">
        <v>3956</v>
      </c>
      <c r="D145" s="23" t="s">
        <v>1101</v>
      </c>
      <c r="E145" s="7">
        <v>51.54</v>
      </c>
      <c r="F145" s="21">
        <v>2601</v>
      </c>
      <c r="G145" s="7">
        <v>39</v>
      </c>
      <c r="H145" s="22">
        <f t="shared" si="4"/>
        <v>66.692307692307693</v>
      </c>
      <c r="I145" s="49">
        <f>(F145/(39*128))*100</f>
        <v>52.103365384615387</v>
      </c>
      <c r="J145" s="20"/>
    </row>
    <row r="146" spans="1:10" x14ac:dyDescent="0.2">
      <c r="A146" s="2">
        <v>145</v>
      </c>
      <c r="B146" s="13">
        <v>140</v>
      </c>
      <c r="C146" s="83" t="s">
        <v>3957</v>
      </c>
      <c r="D146" s="1" t="s">
        <v>1633</v>
      </c>
      <c r="E146" s="7">
        <v>52.06</v>
      </c>
      <c r="F146" s="21">
        <v>2599</v>
      </c>
      <c r="G146" s="84">
        <v>39</v>
      </c>
      <c r="H146" s="22">
        <f t="shared" si="4"/>
        <v>66.641025641025635</v>
      </c>
      <c r="I146" s="49">
        <f>(F146/(39*128))*100</f>
        <v>52.063301282051277</v>
      </c>
      <c r="J146" s="20"/>
    </row>
    <row r="147" spans="1:10" x14ac:dyDescent="0.2">
      <c r="A147" s="2">
        <v>146</v>
      </c>
      <c r="B147" s="13">
        <v>142</v>
      </c>
      <c r="C147" s="83" t="s">
        <v>3957</v>
      </c>
      <c r="D147" s="1" t="s">
        <v>1725</v>
      </c>
      <c r="E147" s="7">
        <v>51.96</v>
      </c>
      <c r="F147" s="21">
        <v>3126</v>
      </c>
      <c r="G147" s="84">
        <v>47</v>
      </c>
      <c r="H147" s="22">
        <f t="shared" si="4"/>
        <v>66.510638297872347</v>
      </c>
      <c r="I147" s="49">
        <f>(F147/(47*128))*100</f>
        <v>51.961436170212771</v>
      </c>
      <c r="J147" s="20"/>
    </row>
    <row r="148" spans="1:10" x14ac:dyDescent="0.2">
      <c r="A148" s="2">
        <v>147</v>
      </c>
      <c r="B148" s="13">
        <v>144</v>
      </c>
      <c r="C148" s="83" t="s">
        <v>3957</v>
      </c>
      <c r="D148" s="1" t="s">
        <v>2682</v>
      </c>
      <c r="E148" s="7">
        <v>51.65</v>
      </c>
      <c r="F148" s="21">
        <v>2099</v>
      </c>
      <c r="G148" s="84">
        <v>32</v>
      </c>
      <c r="H148" s="22">
        <f t="shared" si="4"/>
        <v>65.59375</v>
      </c>
      <c r="I148" s="49">
        <f>(F148/((31*128)+96))*100</f>
        <v>51.648622047244096</v>
      </c>
      <c r="J148" s="20"/>
    </row>
    <row r="149" spans="1:10" x14ac:dyDescent="0.2">
      <c r="A149" s="2">
        <v>148</v>
      </c>
      <c r="B149" s="13">
        <v>146</v>
      </c>
      <c r="C149" s="83" t="s">
        <v>3957</v>
      </c>
      <c r="D149" s="1" t="s">
        <v>518</v>
      </c>
      <c r="E149" s="7">
        <v>51.54</v>
      </c>
      <c r="F149" s="21">
        <v>2045</v>
      </c>
      <c r="G149" s="84">
        <v>31</v>
      </c>
      <c r="H149" s="22">
        <f t="shared" si="4"/>
        <v>65.967741935483872</v>
      </c>
      <c r="I149" s="49">
        <f>(F149/(31*128))*100</f>
        <v>51.537298387096776</v>
      </c>
      <c r="J149" s="20"/>
    </row>
    <row r="150" spans="1:10" x14ac:dyDescent="0.2">
      <c r="A150" s="2">
        <v>149</v>
      </c>
      <c r="B150" s="13">
        <v>147</v>
      </c>
      <c r="C150" s="83" t="s">
        <v>3957</v>
      </c>
      <c r="D150" s="1" t="s">
        <v>1506</v>
      </c>
      <c r="E150" s="7">
        <v>51.44</v>
      </c>
      <c r="F150" s="21">
        <v>2963</v>
      </c>
      <c r="G150" s="84">
        <v>45</v>
      </c>
      <c r="H150" s="22">
        <f t="shared" si="4"/>
        <v>65.844444444444449</v>
      </c>
      <c r="I150" s="49">
        <f>(F150/(45*128))*100</f>
        <v>51.440972222222229</v>
      </c>
      <c r="J150" s="20"/>
    </row>
    <row r="151" spans="1:10" x14ac:dyDescent="0.2">
      <c r="A151" s="2">
        <v>150</v>
      </c>
      <c r="B151" s="13">
        <v>148</v>
      </c>
      <c r="C151" s="83" t="s">
        <v>3957</v>
      </c>
      <c r="D151" s="1" t="s">
        <v>3949</v>
      </c>
      <c r="E151" s="7">
        <v>51.11</v>
      </c>
      <c r="F151" s="21">
        <v>3075</v>
      </c>
      <c r="G151" s="84">
        <v>47</v>
      </c>
      <c r="H151" s="22">
        <f t="shared" si="4"/>
        <v>65.425531914893611</v>
      </c>
      <c r="I151" s="49">
        <f>(F151/(47*128))*100</f>
        <v>51.113696808510632</v>
      </c>
      <c r="J151" s="20"/>
    </row>
    <row r="152" spans="1:10" x14ac:dyDescent="0.2">
      <c r="A152" s="2">
        <v>151</v>
      </c>
      <c r="B152" s="13" t="s">
        <v>3988</v>
      </c>
      <c r="C152" s="7" t="s">
        <v>3956</v>
      </c>
      <c r="D152" s="1" t="s">
        <v>3763</v>
      </c>
      <c r="E152" s="7" t="s">
        <v>3958</v>
      </c>
      <c r="F152" s="21">
        <v>2026</v>
      </c>
      <c r="G152" s="7">
        <v>31</v>
      </c>
      <c r="H152" s="22">
        <f t="shared" si="4"/>
        <v>65.354838709677423</v>
      </c>
      <c r="I152" s="49">
        <f>(F152/(31*128))*100</f>
        <v>51.058467741935488</v>
      </c>
      <c r="J152" s="20"/>
    </row>
    <row r="153" spans="1:10" x14ac:dyDescent="0.2">
      <c r="A153" s="2">
        <v>152</v>
      </c>
      <c r="B153" s="13">
        <v>150</v>
      </c>
      <c r="C153" s="83" t="s">
        <v>3957</v>
      </c>
      <c r="D153" s="1" t="s">
        <v>644</v>
      </c>
      <c r="E153" s="7">
        <v>51.03</v>
      </c>
      <c r="F153" s="21">
        <v>2678</v>
      </c>
      <c r="G153" s="84">
        <v>41</v>
      </c>
      <c r="H153" s="22">
        <f t="shared" si="4"/>
        <v>65.317073170731703</v>
      </c>
      <c r="I153" s="49">
        <f>(F153/(41*128))*100</f>
        <v>51.028963414634141</v>
      </c>
    </row>
    <row r="154" spans="1:10" x14ac:dyDescent="0.2">
      <c r="A154" s="2">
        <v>153</v>
      </c>
      <c r="B154" s="13">
        <v>152</v>
      </c>
      <c r="C154" s="83" t="s">
        <v>3957</v>
      </c>
      <c r="D154" s="23" t="s">
        <v>1585</v>
      </c>
      <c r="E154" s="18">
        <v>51.5</v>
      </c>
      <c r="F154" s="21">
        <v>3387</v>
      </c>
      <c r="G154" s="84">
        <v>52</v>
      </c>
      <c r="H154" s="22">
        <f t="shared" si="4"/>
        <v>65.134615384615387</v>
      </c>
      <c r="I154" s="49">
        <f>(F154/(52*128))*100</f>
        <v>50.886418269230774</v>
      </c>
      <c r="J154" s="20"/>
    </row>
    <row r="155" spans="1:10" x14ac:dyDescent="0.2">
      <c r="A155" s="2">
        <v>154</v>
      </c>
      <c r="B155" s="13">
        <v>151</v>
      </c>
      <c r="C155" s="83" t="s">
        <v>3957</v>
      </c>
      <c r="D155" s="1" t="s">
        <v>1840</v>
      </c>
      <c r="E155" s="7">
        <v>50.94</v>
      </c>
      <c r="F155" s="21">
        <v>2277</v>
      </c>
      <c r="G155" s="7">
        <v>35</v>
      </c>
      <c r="H155" s="22">
        <f t="shared" si="4"/>
        <v>65.057142857142864</v>
      </c>
      <c r="I155" s="49">
        <f>(F155/(35*128))*100</f>
        <v>50.825892857142861</v>
      </c>
    </row>
    <row r="156" spans="1:10" x14ac:dyDescent="0.2">
      <c r="A156" s="2">
        <v>155</v>
      </c>
      <c r="B156" s="13">
        <v>149</v>
      </c>
      <c r="C156" s="83" t="s">
        <v>3957</v>
      </c>
      <c r="D156" s="1" t="s">
        <v>3890</v>
      </c>
      <c r="E156" s="18">
        <v>51.05</v>
      </c>
      <c r="F156" s="21">
        <v>2313</v>
      </c>
      <c r="G156" s="7">
        <v>36</v>
      </c>
      <c r="H156" s="22">
        <f t="shared" si="4"/>
        <v>64.25</v>
      </c>
      <c r="I156" s="49">
        <f>(F156/(36*128))*100</f>
        <v>50.1953125</v>
      </c>
      <c r="J156" s="20"/>
    </row>
    <row r="157" spans="1:10" x14ac:dyDescent="0.2">
      <c r="A157" s="2">
        <v>156</v>
      </c>
      <c r="B157" s="13">
        <v>153</v>
      </c>
      <c r="C157" s="83" t="s">
        <v>3957</v>
      </c>
      <c r="D157" s="1" t="s">
        <v>2525</v>
      </c>
      <c r="E157" s="7">
        <v>50.02</v>
      </c>
      <c r="F157" s="21">
        <v>2049</v>
      </c>
      <c r="G157" s="84">
        <v>32</v>
      </c>
      <c r="H157" s="22">
        <f t="shared" si="4"/>
        <v>64.03125</v>
      </c>
      <c r="I157" s="49">
        <f>(F157/(32*128))*100</f>
        <v>50.0244140625</v>
      </c>
      <c r="J157" s="20"/>
    </row>
    <row r="158" spans="1:10" x14ac:dyDescent="0.2">
      <c r="A158" s="2">
        <v>157</v>
      </c>
      <c r="B158" s="13">
        <v>154</v>
      </c>
      <c r="C158" s="83" t="s">
        <v>3957</v>
      </c>
      <c r="D158" s="1" t="s">
        <v>110</v>
      </c>
      <c r="E158" s="7">
        <v>49.98</v>
      </c>
      <c r="F158" s="21">
        <v>2287</v>
      </c>
      <c r="G158" s="84">
        <v>36</v>
      </c>
      <c r="H158" s="22">
        <f t="shared" si="4"/>
        <v>63.527777777777779</v>
      </c>
      <c r="I158" s="49">
        <f>(F158/((35*128)+96))*100</f>
        <v>49.978146853146853</v>
      </c>
      <c r="J158" s="20"/>
    </row>
    <row r="159" spans="1:10" x14ac:dyDescent="0.2">
      <c r="A159" s="2">
        <v>158</v>
      </c>
      <c r="B159" s="13">
        <v>155</v>
      </c>
      <c r="C159" s="83" t="s">
        <v>3957</v>
      </c>
      <c r="D159" s="1" t="s">
        <v>2214</v>
      </c>
      <c r="E159" s="7">
        <v>49.84</v>
      </c>
      <c r="F159" s="21">
        <v>3413</v>
      </c>
      <c r="G159" s="84">
        <v>54</v>
      </c>
      <c r="H159" s="22">
        <f t="shared" si="4"/>
        <v>63.203703703703702</v>
      </c>
      <c r="I159" s="49">
        <f>(F159/((53*128)+64))*100</f>
        <v>49.839369158878505</v>
      </c>
      <c r="J159" s="20"/>
    </row>
    <row r="160" spans="1:10" x14ac:dyDescent="0.2">
      <c r="A160" s="2">
        <v>159</v>
      </c>
      <c r="B160" s="13">
        <v>156</v>
      </c>
      <c r="C160" s="83" t="s">
        <v>3957</v>
      </c>
      <c r="D160" s="1" t="s">
        <v>1596</v>
      </c>
      <c r="E160" s="7">
        <v>49.71</v>
      </c>
      <c r="F160" s="21">
        <v>2036</v>
      </c>
      <c r="G160" s="84">
        <v>32</v>
      </c>
      <c r="H160" s="22">
        <f t="shared" si="4"/>
        <v>63.625</v>
      </c>
      <c r="I160" s="49">
        <f>(F160/(32*128))*100</f>
        <v>49.70703125</v>
      </c>
      <c r="J160" s="20"/>
    </row>
    <row r="161" spans="1:10" x14ac:dyDescent="0.2">
      <c r="A161" s="2">
        <v>160</v>
      </c>
      <c r="B161" s="13">
        <v>157</v>
      </c>
      <c r="C161" s="83" t="s">
        <v>3957</v>
      </c>
      <c r="D161" s="1" t="s">
        <v>636</v>
      </c>
      <c r="E161" s="7">
        <v>49.46</v>
      </c>
      <c r="F161" s="21">
        <v>3735</v>
      </c>
      <c r="G161" s="84">
        <v>59</v>
      </c>
      <c r="H161" s="22">
        <f t="shared" si="4"/>
        <v>63.305084745762713</v>
      </c>
      <c r="I161" s="49">
        <f>(F161/(59*128))*100</f>
        <v>49.457097457627121</v>
      </c>
      <c r="J161" s="20"/>
    </row>
    <row r="162" spans="1:10" x14ac:dyDescent="0.2">
      <c r="A162" s="2">
        <v>161</v>
      </c>
      <c r="B162" s="13">
        <v>158</v>
      </c>
      <c r="C162" s="83" t="s">
        <v>3957</v>
      </c>
      <c r="D162" s="1" t="s">
        <v>1296</v>
      </c>
      <c r="E162" s="7">
        <v>48.77</v>
      </c>
      <c r="F162" s="21">
        <v>3683</v>
      </c>
      <c r="G162" s="84">
        <v>59</v>
      </c>
      <c r="H162" s="22">
        <f t="shared" si="4"/>
        <v>62.423728813559322</v>
      </c>
      <c r="I162" s="49">
        <f>(F162/(59*128))*100</f>
        <v>48.768538135593218</v>
      </c>
      <c r="J162" s="20"/>
    </row>
    <row r="163" spans="1:10" x14ac:dyDescent="0.2">
      <c r="A163" s="2">
        <v>162</v>
      </c>
      <c r="B163" s="13">
        <v>161</v>
      </c>
      <c r="C163" s="83" t="s">
        <v>3957</v>
      </c>
      <c r="D163" s="23" t="s">
        <v>1567</v>
      </c>
      <c r="E163" s="7">
        <v>48.19</v>
      </c>
      <c r="F163" s="21">
        <v>2422</v>
      </c>
      <c r="G163" s="7">
        <v>39</v>
      </c>
      <c r="H163" s="22">
        <f t="shared" ref="H163:H194" si="5">F163/G163</f>
        <v>62.102564102564102</v>
      </c>
      <c r="I163" s="49">
        <f>(F163/(39*128))*100</f>
        <v>48.517628205128204</v>
      </c>
      <c r="J163" s="20"/>
    </row>
    <row r="164" spans="1:10" x14ac:dyDescent="0.2">
      <c r="A164" s="2">
        <v>163</v>
      </c>
      <c r="B164" s="13">
        <v>159</v>
      </c>
      <c r="C164" s="83" t="s">
        <v>3957</v>
      </c>
      <c r="D164" s="1" t="s">
        <v>2434</v>
      </c>
      <c r="E164" s="7">
        <v>48.26</v>
      </c>
      <c r="F164" s="21">
        <v>2224</v>
      </c>
      <c r="G164" s="84">
        <v>36</v>
      </c>
      <c r="H164" s="22">
        <f t="shared" si="5"/>
        <v>61.777777777777779</v>
      </c>
      <c r="I164" s="49">
        <f>(F164/(36*128))*100</f>
        <v>48.263888888888893</v>
      </c>
      <c r="J164" s="20"/>
    </row>
    <row r="165" spans="1:10" x14ac:dyDescent="0.2">
      <c r="A165" s="2">
        <v>164</v>
      </c>
      <c r="B165" s="13">
        <v>160</v>
      </c>
      <c r="C165" s="83" t="s">
        <v>3957</v>
      </c>
      <c r="D165" s="23" t="s">
        <v>3844</v>
      </c>
      <c r="E165" s="18">
        <v>47.93</v>
      </c>
      <c r="F165" s="21">
        <v>2532</v>
      </c>
      <c r="G165" s="84">
        <v>41</v>
      </c>
      <c r="H165" s="22">
        <f t="shared" si="5"/>
        <v>61.756097560975611</v>
      </c>
      <c r="I165" s="49">
        <f>(F165/(41*128))*100</f>
        <v>48.246951219512198</v>
      </c>
      <c r="J165" s="20"/>
    </row>
    <row r="166" spans="1:10" x14ac:dyDescent="0.2">
      <c r="A166" s="2">
        <v>165</v>
      </c>
      <c r="B166" s="13">
        <v>162</v>
      </c>
      <c r="C166" s="83" t="s">
        <v>3957</v>
      </c>
      <c r="D166" s="1" t="s">
        <v>1859</v>
      </c>
      <c r="E166" s="7">
        <v>48.05</v>
      </c>
      <c r="F166" s="21">
        <v>2091</v>
      </c>
      <c r="G166" s="84">
        <v>34</v>
      </c>
      <c r="H166" s="22">
        <f t="shared" si="5"/>
        <v>61.5</v>
      </c>
      <c r="I166" s="49">
        <f>(F166/(34*128))*100</f>
        <v>48.046875</v>
      </c>
      <c r="J166" s="20"/>
    </row>
    <row r="167" spans="1:10" x14ac:dyDescent="0.2">
      <c r="A167" s="2">
        <v>166</v>
      </c>
      <c r="B167" s="13">
        <v>163</v>
      </c>
      <c r="C167" s="83" t="s">
        <v>3957</v>
      </c>
      <c r="D167" s="1" t="s">
        <v>537</v>
      </c>
      <c r="E167" s="7">
        <v>47.78</v>
      </c>
      <c r="F167" s="21">
        <v>2691</v>
      </c>
      <c r="G167" s="84">
        <v>44</v>
      </c>
      <c r="H167" s="22">
        <f t="shared" si="5"/>
        <v>61.159090909090907</v>
      </c>
      <c r="I167" s="49">
        <f>(F167/(44*128))*100</f>
        <v>47.780539772727273</v>
      </c>
      <c r="J167" s="20"/>
    </row>
    <row r="168" spans="1:10" x14ac:dyDescent="0.2">
      <c r="A168" s="2">
        <v>167</v>
      </c>
      <c r="B168" s="13">
        <v>164</v>
      </c>
      <c r="C168" s="83" t="s">
        <v>3957</v>
      </c>
      <c r="D168" s="1" t="s">
        <v>542</v>
      </c>
      <c r="E168" s="7">
        <v>47.57</v>
      </c>
      <c r="F168" s="21">
        <v>2131</v>
      </c>
      <c r="G168" s="84">
        <v>35</v>
      </c>
      <c r="H168" s="22">
        <f t="shared" si="5"/>
        <v>60.885714285714286</v>
      </c>
      <c r="I168" s="49">
        <f>(F168/(35*128))*100</f>
        <v>47.566964285714285</v>
      </c>
      <c r="J168" s="20"/>
    </row>
    <row r="169" spans="1:10" x14ac:dyDescent="0.2">
      <c r="A169" s="2">
        <v>168</v>
      </c>
      <c r="B169" s="13">
        <v>165</v>
      </c>
      <c r="C169" s="83" t="s">
        <v>3957</v>
      </c>
      <c r="D169" s="1" t="s">
        <v>522</v>
      </c>
      <c r="E169" s="7">
        <v>47.23</v>
      </c>
      <c r="F169" s="21">
        <v>2116</v>
      </c>
      <c r="G169" s="84">
        <v>35</v>
      </c>
      <c r="H169" s="22">
        <f t="shared" si="5"/>
        <v>60.457142857142856</v>
      </c>
      <c r="I169" s="49">
        <f>(F169/(35*128))*100</f>
        <v>47.232142857142854</v>
      </c>
      <c r="J169" s="20"/>
    </row>
    <row r="170" spans="1:10" x14ac:dyDescent="0.2">
      <c r="A170" s="2">
        <v>169</v>
      </c>
      <c r="B170" s="13">
        <v>166</v>
      </c>
      <c r="C170" s="83" t="s">
        <v>3957</v>
      </c>
      <c r="D170" s="1" t="s">
        <v>1580</v>
      </c>
      <c r="E170" s="7">
        <v>46.73</v>
      </c>
      <c r="F170" s="21">
        <v>2273</v>
      </c>
      <c r="G170" s="84">
        <v>38</v>
      </c>
      <c r="H170" s="22">
        <f t="shared" si="5"/>
        <v>59.815789473684212</v>
      </c>
      <c r="I170" s="49">
        <f>(F170/(38*128))*100</f>
        <v>46.731085526315788</v>
      </c>
      <c r="J170" s="20"/>
    </row>
    <row r="171" spans="1:10" x14ac:dyDescent="0.2">
      <c r="A171" s="2">
        <v>170</v>
      </c>
      <c r="B171" s="13">
        <v>167</v>
      </c>
      <c r="C171" s="83" t="s">
        <v>3957</v>
      </c>
      <c r="D171" s="1" t="s">
        <v>1111</v>
      </c>
      <c r="E171" s="7">
        <v>46.34</v>
      </c>
      <c r="F171" s="21">
        <v>2180</v>
      </c>
      <c r="G171" s="84">
        <v>37</v>
      </c>
      <c r="H171" s="22">
        <f t="shared" si="5"/>
        <v>58.918918918918919</v>
      </c>
      <c r="I171" s="49">
        <f>(F171/((36*128)+96))*100</f>
        <v>46.343537414965986</v>
      </c>
      <c r="J171" s="20"/>
    </row>
    <row r="172" spans="1:10" x14ac:dyDescent="0.2">
      <c r="A172" s="2">
        <v>171</v>
      </c>
      <c r="B172" s="13">
        <v>168</v>
      </c>
      <c r="C172" s="83" t="s">
        <v>3957</v>
      </c>
      <c r="D172" s="1" t="s">
        <v>1027</v>
      </c>
      <c r="E172" s="7">
        <v>46.28</v>
      </c>
      <c r="F172" s="21">
        <v>2192</v>
      </c>
      <c r="G172" s="84">
        <v>37</v>
      </c>
      <c r="H172" s="22">
        <f t="shared" si="5"/>
        <v>59.243243243243242</v>
      </c>
      <c r="I172" s="49">
        <f>(F172/(37*128))*100</f>
        <v>46.283783783783782</v>
      </c>
      <c r="J172" s="20"/>
    </row>
    <row r="173" spans="1:10" x14ac:dyDescent="0.2">
      <c r="A173" s="2">
        <v>172</v>
      </c>
      <c r="B173" s="13">
        <v>170</v>
      </c>
      <c r="C173" s="83" t="s">
        <v>3957</v>
      </c>
      <c r="D173" s="1" t="s">
        <v>2530</v>
      </c>
      <c r="E173" s="7">
        <v>45.69</v>
      </c>
      <c r="F173" s="21">
        <v>2515</v>
      </c>
      <c r="G173" s="84">
        <v>43</v>
      </c>
      <c r="H173" s="22">
        <f t="shared" si="5"/>
        <v>58.488372093023258</v>
      </c>
      <c r="I173" s="49">
        <f>(F173/(43*128))*100</f>
        <v>45.694040697674424</v>
      </c>
      <c r="J173" s="20"/>
    </row>
    <row r="174" spans="1:10" x14ac:dyDescent="0.2">
      <c r="A174" s="2">
        <v>173</v>
      </c>
      <c r="B174" s="13">
        <v>171</v>
      </c>
      <c r="C174" s="83" t="s">
        <v>3957</v>
      </c>
      <c r="D174" s="1" t="s">
        <v>3058</v>
      </c>
      <c r="E174" s="7">
        <v>45.68</v>
      </c>
      <c r="F174" s="21">
        <v>2493</v>
      </c>
      <c r="G174" s="84">
        <v>54</v>
      </c>
      <c r="H174" s="22">
        <f t="shared" si="5"/>
        <v>46.166666666666664</v>
      </c>
      <c r="I174" s="49">
        <f>(F174/((24*128)+(16*96)+(9*64)+(56*2)+(32*2)+97))*100</f>
        <v>45.684442001099505</v>
      </c>
    </row>
    <row r="175" spans="1:10" x14ac:dyDescent="0.2">
      <c r="A175" s="2">
        <v>174</v>
      </c>
      <c r="B175" s="13">
        <v>172</v>
      </c>
      <c r="C175" s="83" t="s">
        <v>3957</v>
      </c>
      <c r="D175" s="23" t="s">
        <v>1295</v>
      </c>
      <c r="E175" s="7">
        <v>45.33</v>
      </c>
      <c r="F175" s="21">
        <v>2619</v>
      </c>
      <c r="G175" s="84">
        <v>45</v>
      </c>
      <c r="H175" s="22">
        <f t="shared" si="5"/>
        <v>58.2</v>
      </c>
      <c r="I175" s="49">
        <f>(F175/(45*128))*100</f>
        <v>45.46875</v>
      </c>
    </row>
    <row r="176" spans="1:10" x14ac:dyDescent="0.2">
      <c r="A176" s="2">
        <v>175</v>
      </c>
      <c r="B176" s="13">
        <v>169</v>
      </c>
      <c r="C176" s="83" t="s">
        <v>3957</v>
      </c>
      <c r="D176" s="23" t="s">
        <v>4028</v>
      </c>
      <c r="E176" s="18">
        <v>46.13</v>
      </c>
      <c r="F176" s="21">
        <v>2327</v>
      </c>
      <c r="G176" s="7">
        <v>40</v>
      </c>
      <c r="H176" s="22">
        <f t="shared" si="5"/>
        <v>58.174999999999997</v>
      </c>
      <c r="I176" s="49">
        <f>(F176/(40*128))*100</f>
        <v>45.44921875</v>
      </c>
    </row>
    <row r="177" spans="1:9" x14ac:dyDescent="0.2">
      <c r="A177" s="2">
        <v>176</v>
      </c>
      <c r="B177" s="13">
        <v>173</v>
      </c>
      <c r="C177" s="83" t="s">
        <v>3957</v>
      </c>
      <c r="D177" s="1" t="s">
        <v>1720</v>
      </c>
      <c r="E177" s="7">
        <v>45.33</v>
      </c>
      <c r="F177" s="21">
        <v>2205</v>
      </c>
      <c r="G177" s="84">
        <v>38</v>
      </c>
      <c r="H177" s="22">
        <f t="shared" si="5"/>
        <v>58.026315789473685</v>
      </c>
      <c r="I177" s="49">
        <f>(F177/(38*128))*100</f>
        <v>45.333059210526315</v>
      </c>
    </row>
    <row r="178" spans="1:9" x14ac:dyDescent="0.2">
      <c r="A178" s="2">
        <v>177</v>
      </c>
      <c r="B178" s="13">
        <v>174</v>
      </c>
      <c r="C178" s="83" t="s">
        <v>3957</v>
      </c>
      <c r="D178" s="1" t="s">
        <v>422</v>
      </c>
      <c r="E178" s="7">
        <v>45.27</v>
      </c>
      <c r="F178" s="21">
        <v>2028</v>
      </c>
      <c r="G178" s="84">
        <v>35</v>
      </c>
      <c r="H178" s="22">
        <f t="shared" si="5"/>
        <v>57.942857142857143</v>
      </c>
      <c r="I178" s="49">
        <f>(F178/(35*128))*100</f>
        <v>45.267857142857146</v>
      </c>
    </row>
    <row r="179" spans="1:9" x14ac:dyDescent="0.2">
      <c r="A179" s="2">
        <v>178</v>
      </c>
      <c r="B179" s="13">
        <v>175</v>
      </c>
      <c r="C179" s="83" t="s">
        <v>3957</v>
      </c>
      <c r="D179" s="1" t="s">
        <v>1938</v>
      </c>
      <c r="E179" s="7">
        <v>45.26</v>
      </c>
      <c r="F179" s="21">
        <v>2665</v>
      </c>
      <c r="G179" s="84">
        <v>46</v>
      </c>
      <c r="H179" s="22">
        <f t="shared" si="5"/>
        <v>57.934782608695649</v>
      </c>
      <c r="I179" s="49">
        <f>(F179/(46*128))*100</f>
        <v>45.261548913043477</v>
      </c>
    </row>
    <row r="180" spans="1:9" x14ac:dyDescent="0.2">
      <c r="A180" s="2">
        <v>179</v>
      </c>
      <c r="B180" s="13">
        <v>178</v>
      </c>
      <c r="C180" s="83" t="s">
        <v>3957</v>
      </c>
      <c r="D180" s="1" t="s">
        <v>2715</v>
      </c>
      <c r="E180" s="7">
        <v>44.76</v>
      </c>
      <c r="F180" s="21">
        <v>2270</v>
      </c>
      <c r="G180" s="84">
        <v>43</v>
      </c>
      <c r="H180" s="22">
        <f t="shared" si="5"/>
        <v>52.790697674418603</v>
      </c>
      <c r="I180" s="49">
        <f>(F180/((35*128)+(3*96)+(3*64)+(2*56)))*100</f>
        <v>44.755520504731862</v>
      </c>
    </row>
    <row r="181" spans="1:9" x14ac:dyDescent="0.2">
      <c r="A181" s="2">
        <v>180</v>
      </c>
      <c r="B181" s="13">
        <v>176</v>
      </c>
      <c r="C181" s="83" t="s">
        <v>3957</v>
      </c>
      <c r="D181" s="1" t="s">
        <v>1235</v>
      </c>
      <c r="E181" s="18">
        <v>44.97</v>
      </c>
      <c r="F181" s="21">
        <v>2374</v>
      </c>
      <c r="G181" s="7">
        <v>42</v>
      </c>
      <c r="H181" s="22">
        <f t="shared" si="5"/>
        <v>56.523809523809526</v>
      </c>
      <c r="I181" s="49">
        <f>(F181/(42*128))*100</f>
        <v>44.15922619047619</v>
      </c>
    </row>
    <row r="182" spans="1:9" x14ac:dyDescent="0.2">
      <c r="A182" s="2">
        <v>181</v>
      </c>
      <c r="B182" s="13">
        <v>180</v>
      </c>
      <c r="C182" s="83" t="s">
        <v>3957</v>
      </c>
      <c r="D182" s="1" t="s">
        <v>1039</v>
      </c>
      <c r="E182" s="7">
        <v>43.49</v>
      </c>
      <c r="F182" s="21">
        <v>2171</v>
      </c>
      <c r="G182" s="84">
        <v>39</v>
      </c>
      <c r="H182" s="22">
        <f t="shared" si="5"/>
        <v>55.666666666666664</v>
      </c>
      <c r="I182" s="49">
        <f>(F182/(39*128))*100</f>
        <v>43.489583333333329</v>
      </c>
    </row>
    <row r="183" spans="1:9" x14ac:dyDescent="0.2">
      <c r="A183" s="2">
        <v>182</v>
      </c>
      <c r="B183" s="13">
        <v>177</v>
      </c>
      <c r="C183" s="83" t="s">
        <v>3957</v>
      </c>
      <c r="D183" s="1" t="s">
        <v>1194</v>
      </c>
      <c r="E183" s="7">
        <v>43.77</v>
      </c>
      <c r="F183" s="21">
        <v>2150</v>
      </c>
      <c r="G183" s="7">
        <v>39</v>
      </c>
      <c r="H183" s="22">
        <f t="shared" si="5"/>
        <v>55.128205128205131</v>
      </c>
      <c r="I183" s="49">
        <f>(F183/(39*128))*100</f>
        <v>43.068910256410255</v>
      </c>
    </row>
    <row r="184" spans="1:9" x14ac:dyDescent="0.2">
      <c r="A184" s="2">
        <v>183</v>
      </c>
      <c r="B184" s="13">
        <v>181</v>
      </c>
      <c r="C184" s="83" t="s">
        <v>3957</v>
      </c>
      <c r="D184" s="1" t="s">
        <v>536</v>
      </c>
      <c r="E184" s="7">
        <v>42.99</v>
      </c>
      <c r="F184" s="21">
        <v>2476</v>
      </c>
      <c r="G184" s="84">
        <v>45</v>
      </c>
      <c r="H184" s="22">
        <f t="shared" si="5"/>
        <v>55.022222222222226</v>
      </c>
      <c r="I184" s="49">
        <f>(F184/(45*128))*100</f>
        <v>42.986111111111114</v>
      </c>
    </row>
    <row r="185" spans="1:9" x14ac:dyDescent="0.2">
      <c r="A185" s="2">
        <v>184</v>
      </c>
      <c r="B185" s="13">
        <v>179</v>
      </c>
      <c r="C185" s="83" t="s">
        <v>3957</v>
      </c>
      <c r="D185" s="23" t="s">
        <v>3853</v>
      </c>
      <c r="E185" s="18">
        <v>43.65</v>
      </c>
      <c r="F185" s="21">
        <v>2244</v>
      </c>
      <c r="G185" s="7">
        <v>41</v>
      </c>
      <c r="H185" s="22">
        <f t="shared" si="5"/>
        <v>54.731707317073173</v>
      </c>
      <c r="I185" s="49">
        <f>(F185/(41*128))*100</f>
        <v>42.759146341463413</v>
      </c>
    </row>
    <row r="186" spans="1:9" x14ac:dyDescent="0.2">
      <c r="A186" s="2">
        <v>185</v>
      </c>
      <c r="B186" s="13">
        <v>182</v>
      </c>
      <c r="C186" s="83" t="s">
        <v>3957</v>
      </c>
      <c r="D186" s="1" t="s">
        <v>190</v>
      </c>
      <c r="E186" s="7">
        <v>41.77</v>
      </c>
      <c r="F186" s="21">
        <v>2085</v>
      </c>
      <c r="G186" s="84">
        <v>39</v>
      </c>
      <c r="H186" s="22">
        <f t="shared" si="5"/>
        <v>53.46153846153846</v>
      </c>
      <c r="I186" s="49">
        <f>(F186/(39*128))*100</f>
        <v>41.76682692307692</v>
      </c>
    </row>
    <row r="187" spans="1:9" x14ac:dyDescent="0.2">
      <c r="A187" s="2">
        <v>186</v>
      </c>
      <c r="B187" s="13">
        <v>183</v>
      </c>
      <c r="C187" s="83" t="s">
        <v>3957</v>
      </c>
      <c r="D187" s="1" t="s">
        <v>3951</v>
      </c>
      <c r="E187" s="7">
        <v>41.48</v>
      </c>
      <c r="F187" s="21">
        <v>2230</v>
      </c>
      <c r="G187" s="84">
        <v>42</v>
      </c>
      <c r="H187" s="22">
        <f t="shared" si="5"/>
        <v>53.095238095238095</v>
      </c>
      <c r="I187" s="49">
        <f>(F187/(42*128))*100</f>
        <v>41.480654761904759</v>
      </c>
    </row>
    <row r="188" spans="1:9" x14ac:dyDescent="0.2">
      <c r="A188" s="2">
        <v>187</v>
      </c>
      <c r="B188" s="13">
        <v>184</v>
      </c>
      <c r="C188" s="83" t="s">
        <v>3957</v>
      </c>
      <c r="D188" s="1" t="s">
        <v>432</v>
      </c>
      <c r="E188" s="7">
        <v>41.23</v>
      </c>
      <c r="F188" s="21">
        <v>2639</v>
      </c>
      <c r="G188" s="84">
        <v>50</v>
      </c>
      <c r="H188" s="22">
        <f t="shared" si="5"/>
        <v>52.78</v>
      </c>
      <c r="I188" s="49">
        <f>(F188/(50*128))*100</f>
        <v>41.234375</v>
      </c>
    </row>
    <row r="189" spans="1:9" x14ac:dyDescent="0.2">
      <c r="A189" s="2">
        <v>188</v>
      </c>
      <c r="B189" s="13">
        <v>185</v>
      </c>
      <c r="C189" s="83" t="s">
        <v>3957</v>
      </c>
      <c r="D189" s="23" t="s">
        <v>3397</v>
      </c>
      <c r="E189" s="7">
        <v>40.880000000000003</v>
      </c>
      <c r="F189" s="21">
        <v>2564</v>
      </c>
      <c r="G189" s="84">
        <v>49</v>
      </c>
      <c r="H189" s="22">
        <f t="shared" si="5"/>
        <v>52.326530612244895</v>
      </c>
      <c r="I189" s="49">
        <f>(F189/(49*128))*100</f>
        <v>40.880102040816325</v>
      </c>
    </row>
    <row r="190" spans="1:9" x14ac:dyDescent="0.2">
      <c r="A190" s="2">
        <v>189</v>
      </c>
      <c r="B190" s="13">
        <v>186</v>
      </c>
      <c r="C190" s="83" t="s">
        <v>3957</v>
      </c>
      <c r="D190" s="1" t="s">
        <v>1617</v>
      </c>
      <c r="E190" s="7">
        <v>40.32</v>
      </c>
      <c r="F190" s="21">
        <v>2529</v>
      </c>
      <c r="G190" s="84">
        <v>49</v>
      </c>
      <c r="H190" s="22">
        <f t="shared" si="5"/>
        <v>51.612244897959187</v>
      </c>
      <c r="I190" s="49">
        <f>(F190/(49*128))*100</f>
        <v>40.322066326530617</v>
      </c>
    </row>
    <row r="191" spans="1:9" x14ac:dyDescent="0.2">
      <c r="A191" s="2">
        <v>190</v>
      </c>
      <c r="B191" s="13">
        <v>187</v>
      </c>
      <c r="C191" s="83" t="s">
        <v>3957</v>
      </c>
      <c r="D191" s="1" t="s">
        <v>1214</v>
      </c>
      <c r="E191" s="7">
        <v>40.17</v>
      </c>
      <c r="F191" s="21">
        <v>2108</v>
      </c>
      <c r="G191" s="84">
        <v>41</v>
      </c>
      <c r="H191" s="22">
        <f t="shared" si="5"/>
        <v>51.414634146341463</v>
      </c>
      <c r="I191" s="49">
        <f>(F191/(41*128))*100</f>
        <v>40.167682926829265</v>
      </c>
    </row>
  </sheetData>
  <sortState ref="B2:I191">
    <sortCondition descending="1" ref="I2:I191"/>
    <sortCondition descending="1" ref="G2:G191"/>
    <sortCondition ref="D2:D191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workbookViewId="0">
      <selection activeCell="I30" sqref="I30"/>
    </sheetView>
  </sheetViews>
  <sheetFormatPr defaultColWidth="11.42578125" defaultRowHeight="12.75" x14ac:dyDescent="0.2"/>
  <cols>
    <col min="1" max="3" width="9.7109375" customWidth="1"/>
    <col min="4" max="4" width="9.140625" customWidth="1"/>
    <col min="5" max="8" width="9.7109375" customWidth="1"/>
    <col min="9" max="9" width="11.42578125" customWidth="1"/>
    <col min="10" max="10" width="15.7109375" customWidth="1"/>
    <col min="11" max="18" width="7.7109375" customWidth="1"/>
  </cols>
  <sheetData>
    <row r="1" spans="1:29" ht="13.5" thickBot="1" x14ac:dyDescent="0.25">
      <c r="A1" s="99" t="s">
        <v>4114</v>
      </c>
      <c r="B1" s="152" t="s">
        <v>3802</v>
      </c>
      <c r="C1" s="148"/>
      <c r="D1" s="50"/>
      <c r="E1" s="99" t="s">
        <v>4114</v>
      </c>
      <c r="F1" s="152" t="s">
        <v>3803</v>
      </c>
      <c r="G1" s="148"/>
      <c r="H1" s="71"/>
      <c r="J1" s="149" t="s">
        <v>4094</v>
      </c>
      <c r="K1" s="150"/>
    </row>
    <row r="2" spans="1:29" ht="13.5" thickBot="1" x14ac:dyDescent="0.25">
      <c r="A2" s="104" t="s">
        <v>3801</v>
      </c>
      <c r="B2" s="120" t="s">
        <v>3801</v>
      </c>
      <c r="C2" s="120" t="s">
        <v>3085</v>
      </c>
      <c r="D2" s="50"/>
      <c r="E2" s="104" t="s">
        <v>3801</v>
      </c>
      <c r="F2" s="120" t="s">
        <v>3801</v>
      </c>
      <c r="G2" s="120" t="s">
        <v>3085</v>
      </c>
      <c r="H2" s="72"/>
      <c r="J2" s="99" t="s">
        <v>3801</v>
      </c>
      <c r="K2" s="100">
        <v>2122</v>
      </c>
      <c r="L2" s="101" t="s">
        <v>4093</v>
      </c>
      <c r="M2" s="102"/>
      <c r="N2" s="102"/>
      <c r="O2" s="102"/>
      <c r="P2" s="102"/>
      <c r="Q2" s="102"/>
      <c r="R2" s="103"/>
    </row>
    <row r="3" spans="1:29" x14ac:dyDescent="0.2">
      <c r="A3" s="98">
        <v>2122</v>
      </c>
      <c r="B3" s="121">
        <v>2125</v>
      </c>
      <c r="C3" s="121">
        <v>100</v>
      </c>
      <c r="D3" s="79" t="s">
        <v>3793</v>
      </c>
      <c r="E3" s="98">
        <v>1815</v>
      </c>
      <c r="F3" s="121">
        <v>1821</v>
      </c>
      <c r="G3" s="121">
        <v>100</v>
      </c>
      <c r="H3" s="72"/>
      <c r="J3" s="104" t="s">
        <v>3873</v>
      </c>
      <c r="K3" s="105" t="s">
        <v>3874</v>
      </c>
      <c r="L3" s="105" t="s">
        <v>3875</v>
      </c>
      <c r="M3" s="105" t="s">
        <v>3876</v>
      </c>
      <c r="N3" s="105" t="s">
        <v>3877</v>
      </c>
      <c r="O3" s="105" t="s">
        <v>3878</v>
      </c>
      <c r="P3" s="105" t="s">
        <v>3879</v>
      </c>
      <c r="Q3" s="106" t="s">
        <v>3880</v>
      </c>
      <c r="R3" s="107" t="s">
        <v>3887</v>
      </c>
    </row>
    <row r="4" spans="1:29" x14ac:dyDescent="0.2">
      <c r="A4" s="98">
        <v>1333</v>
      </c>
      <c r="B4" s="121">
        <v>1336</v>
      </c>
      <c r="C4" s="122">
        <f>(B4/B3)*100</f>
        <v>62.870588235294122</v>
      </c>
      <c r="D4" s="79" t="s">
        <v>3804</v>
      </c>
      <c r="E4" s="98">
        <v>1109</v>
      </c>
      <c r="F4" s="121">
        <v>1112</v>
      </c>
      <c r="G4" s="122">
        <f>(F4/F3)*100</f>
        <v>61.065348709500277</v>
      </c>
      <c r="H4" s="73"/>
      <c r="J4" s="111" t="s">
        <v>3881</v>
      </c>
      <c r="K4" s="74"/>
      <c r="L4" s="98">
        <v>4</v>
      </c>
      <c r="M4" s="98">
        <v>19</v>
      </c>
      <c r="N4" s="98">
        <v>122</v>
      </c>
      <c r="O4" s="98">
        <v>188</v>
      </c>
      <c r="P4" s="98">
        <v>221</v>
      </c>
      <c r="Q4" s="108">
        <v>227</v>
      </c>
      <c r="R4" s="109">
        <v>228</v>
      </c>
    </row>
    <row r="5" spans="1:29" x14ac:dyDescent="0.2">
      <c r="A5" s="98">
        <v>816</v>
      </c>
      <c r="B5" s="121">
        <v>817</v>
      </c>
      <c r="C5" s="122">
        <f>(B5/B3)*100</f>
        <v>38.44705882352941</v>
      </c>
      <c r="D5" s="79" t="s">
        <v>3805</v>
      </c>
      <c r="E5" s="98">
        <v>702</v>
      </c>
      <c r="F5" s="121">
        <v>706</v>
      </c>
      <c r="G5" s="122">
        <f>(F5/F3)*100</f>
        <v>38.769906644700711</v>
      </c>
      <c r="H5" s="73"/>
      <c r="J5" s="111" t="s">
        <v>3882</v>
      </c>
      <c r="K5" s="74"/>
      <c r="L5" s="74"/>
      <c r="M5" s="98">
        <v>1</v>
      </c>
      <c r="N5" s="98">
        <v>30</v>
      </c>
      <c r="O5" s="98">
        <v>74</v>
      </c>
      <c r="P5" s="98">
        <v>105</v>
      </c>
      <c r="Q5" s="108">
        <v>111</v>
      </c>
      <c r="R5" s="109">
        <v>112</v>
      </c>
    </row>
    <row r="6" spans="1:29" x14ac:dyDescent="0.2">
      <c r="A6" s="98">
        <v>510</v>
      </c>
      <c r="B6" s="121">
        <v>511</v>
      </c>
      <c r="C6" s="122">
        <f>(B6/B3)*100</f>
        <v>24.047058823529412</v>
      </c>
      <c r="D6" s="79" t="s">
        <v>3806</v>
      </c>
      <c r="E6" s="98">
        <v>431</v>
      </c>
      <c r="F6" s="121">
        <v>436</v>
      </c>
      <c r="G6" s="122">
        <f>(F6/F3)*100</f>
        <v>23.942888522789676</v>
      </c>
      <c r="H6" s="73"/>
      <c r="J6" s="111" t="s">
        <v>3883</v>
      </c>
      <c r="K6" s="74"/>
      <c r="L6" s="74"/>
      <c r="M6" s="74"/>
      <c r="N6" s="98">
        <v>1</v>
      </c>
      <c r="O6" s="98">
        <v>15</v>
      </c>
      <c r="P6" s="98">
        <v>34</v>
      </c>
      <c r="Q6" s="108">
        <v>40</v>
      </c>
      <c r="R6" s="109">
        <v>41</v>
      </c>
    </row>
    <row r="7" spans="1:29" x14ac:dyDescent="0.2">
      <c r="A7" s="98">
        <v>345</v>
      </c>
      <c r="B7" s="121">
        <v>346</v>
      </c>
      <c r="C7" s="122">
        <f>(B7/B3)*100</f>
        <v>16.28235294117647</v>
      </c>
      <c r="D7" s="79" t="s">
        <v>3807</v>
      </c>
      <c r="E7" s="98">
        <v>269</v>
      </c>
      <c r="F7" s="121">
        <v>272</v>
      </c>
      <c r="G7" s="122">
        <f>(F7/F3)*100</f>
        <v>14.936847885777047</v>
      </c>
      <c r="H7" s="73"/>
      <c r="J7" s="111" t="s">
        <v>3884</v>
      </c>
      <c r="K7" s="74"/>
      <c r="L7" s="75"/>
      <c r="M7" s="75"/>
      <c r="N7" s="75"/>
      <c r="O7" s="98">
        <v>1</v>
      </c>
      <c r="P7" s="98">
        <v>13</v>
      </c>
      <c r="Q7" s="108">
        <v>18</v>
      </c>
      <c r="R7" s="109">
        <v>19</v>
      </c>
    </row>
    <row r="8" spans="1:29" x14ac:dyDescent="0.2">
      <c r="A8" s="98">
        <v>228</v>
      </c>
      <c r="B8" s="121">
        <v>229</v>
      </c>
      <c r="C8" s="122">
        <f>(B8/B3)*100</f>
        <v>10.776470588235295</v>
      </c>
      <c r="D8" s="79" t="s">
        <v>3794</v>
      </c>
      <c r="E8" s="98">
        <v>187</v>
      </c>
      <c r="F8" s="121">
        <v>190</v>
      </c>
      <c r="G8" s="122">
        <f>(F8/F3)*100</f>
        <v>10.433827567270731</v>
      </c>
      <c r="H8" s="73"/>
      <c r="J8" s="111" t="s">
        <v>3885</v>
      </c>
      <c r="K8" s="74"/>
      <c r="L8" s="75"/>
      <c r="M8" s="75"/>
      <c r="N8" s="75"/>
      <c r="O8" s="75"/>
      <c r="P8" s="98">
        <v>4</v>
      </c>
      <c r="Q8" s="108">
        <v>7</v>
      </c>
      <c r="R8" s="109">
        <v>8</v>
      </c>
    </row>
    <row r="9" spans="1:29" x14ac:dyDescent="0.2">
      <c r="A9" s="98">
        <v>166</v>
      </c>
      <c r="B9" s="121">
        <v>167</v>
      </c>
      <c r="C9" s="122">
        <f>(B9/B3)*100</f>
        <v>7.8588235294117652</v>
      </c>
      <c r="D9" s="79" t="s">
        <v>3795</v>
      </c>
      <c r="E9" s="98">
        <v>138</v>
      </c>
      <c r="F9" s="121">
        <v>138</v>
      </c>
      <c r="G9" s="122">
        <f>(F9/F3)*100</f>
        <v>7.5782537067545297</v>
      </c>
      <c r="H9" s="73"/>
      <c r="J9" s="111" t="s">
        <v>3886</v>
      </c>
      <c r="K9" s="75"/>
      <c r="L9" s="75"/>
      <c r="M9" s="75"/>
      <c r="N9" s="75"/>
      <c r="O9" s="75"/>
      <c r="P9" s="75"/>
      <c r="Q9" s="75"/>
      <c r="R9" s="109">
        <v>1</v>
      </c>
    </row>
    <row r="10" spans="1:29" ht="13.5" thickBot="1" x14ac:dyDescent="0.25">
      <c r="A10" s="98">
        <v>112</v>
      </c>
      <c r="B10" s="121">
        <v>113</v>
      </c>
      <c r="C10" s="122">
        <f>(B10/B3)*100</f>
        <v>5.3176470588235301</v>
      </c>
      <c r="D10" s="79" t="s">
        <v>3796</v>
      </c>
      <c r="E10" s="98">
        <v>94</v>
      </c>
      <c r="F10" s="121">
        <v>96</v>
      </c>
      <c r="G10" s="122">
        <f>(F10/F3)*100</f>
        <v>5.2718286655683695</v>
      </c>
      <c r="H10" s="73"/>
      <c r="J10" s="112" t="s">
        <v>4027</v>
      </c>
      <c r="K10" s="96"/>
      <c r="L10" s="96"/>
      <c r="M10" s="96"/>
      <c r="N10" s="96"/>
      <c r="O10" s="96"/>
      <c r="P10" s="96"/>
      <c r="Q10" s="96"/>
      <c r="R10" s="110">
        <v>1</v>
      </c>
    </row>
    <row r="11" spans="1:29" ht="13.5" thickBot="1" x14ac:dyDescent="0.25">
      <c r="A11" s="98">
        <v>41</v>
      </c>
      <c r="B11" s="121">
        <v>41</v>
      </c>
      <c r="C11" s="122">
        <f>(B11/B3)*100</f>
        <v>1.9294117647058822</v>
      </c>
      <c r="D11" s="79" t="s">
        <v>3797</v>
      </c>
      <c r="E11" s="98">
        <v>47</v>
      </c>
      <c r="F11" s="121">
        <v>48</v>
      </c>
      <c r="G11" s="122">
        <f>(F11/F3)*100</f>
        <v>2.6359143327841847</v>
      </c>
      <c r="H11" s="73"/>
      <c r="J11" s="147" t="s">
        <v>4116</v>
      </c>
      <c r="K11" s="148"/>
    </row>
    <row r="12" spans="1:29" ht="13.5" thickBot="1" x14ac:dyDescent="0.25">
      <c r="A12" s="98">
        <v>19</v>
      </c>
      <c r="B12" s="121">
        <v>19</v>
      </c>
      <c r="C12" s="122">
        <f>(B12/B3)*100</f>
        <v>0.89411764705882357</v>
      </c>
      <c r="D12" s="79" t="s">
        <v>3798</v>
      </c>
      <c r="E12" s="98">
        <v>21</v>
      </c>
      <c r="F12" s="121">
        <v>22</v>
      </c>
      <c r="G12" s="122">
        <f>(F12/F3)*100</f>
        <v>1.2081274025260844</v>
      </c>
      <c r="H12" s="73"/>
      <c r="J12" s="125" t="s">
        <v>3801</v>
      </c>
      <c r="K12" s="126">
        <v>2125</v>
      </c>
      <c r="L12" s="127" t="s">
        <v>4115</v>
      </c>
      <c r="M12" s="128"/>
      <c r="N12" s="128"/>
      <c r="O12" s="128"/>
      <c r="P12" s="128"/>
      <c r="Q12" s="128"/>
      <c r="R12" s="129"/>
      <c r="AC12" s="71"/>
    </row>
    <row r="13" spans="1:29" x14ac:dyDescent="0.2">
      <c r="A13" s="98">
        <v>8</v>
      </c>
      <c r="B13" s="121">
        <v>8</v>
      </c>
      <c r="C13" s="122">
        <f>(B13/B3)*100</f>
        <v>0.37647058823529411</v>
      </c>
      <c r="D13" s="79" t="s">
        <v>3799</v>
      </c>
      <c r="E13" s="98">
        <v>8</v>
      </c>
      <c r="F13" s="121">
        <v>8</v>
      </c>
      <c r="G13" s="122">
        <f>(F13/F3)*100</f>
        <v>0.43931905546403077</v>
      </c>
      <c r="H13" s="73"/>
      <c r="J13" s="130" t="s">
        <v>3873</v>
      </c>
      <c r="K13" s="131" t="s">
        <v>3874</v>
      </c>
      <c r="L13" s="131" t="s">
        <v>3875</v>
      </c>
      <c r="M13" s="131" t="s">
        <v>3876</v>
      </c>
      <c r="N13" s="131" t="s">
        <v>3877</v>
      </c>
      <c r="O13" s="131" t="s">
        <v>3878</v>
      </c>
      <c r="P13" s="131" t="s">
        <v>3879</v>
      </c>
      <c r="Q13" s="132" t="s">
        <v>3880</v>
      </c>
      <c r="R13" s="133" t="s">
        <v>3887</v>
      </c>
      <c r="AC13" s="77"/>
    </row>
    <row r="14" spans="1:29" x14ac:dyDescent="0.2">
      <c r="A14" s="98">
        <v>1</v>
      </c>
      <c r="B14" s="121">
        <v>1</v>
      </c>
      <c r="C14" s="122">
        <f>(B14/B3)*100</f>
        <v>4.7058823529411764E-2</v>
      </c>
      <c r="D14" s="79" t="s">
        <v>3800</v>
      </c>
      <c r="E14" s="98">
        <v>2</v>
      </c>
      <c r="F14" s="121">
        <v>2</v>
      </c>
      <c r="G14" s="122">
        <f>(F14/F3)*100</f>
        <v>0.10982976386600769</v>
      </c>
      <c r="H14" s="73"/>
      <c r="J14" s="134" t="s">
        <v>3881</v>
      </c>
      <c r="K14" s="74"/>
      <c r="L14" s="121">
        <v>4</v>
      </c>
      <c r="M14" s="121">
        <v>18</v>
      </c>
      <c r="N14" s="121">
        <v>118</v>
      </c>
      <c r="O14" s="121">
        <v>189</v>
      </c>
      <c r="P14" s="121">
        <v>221</v>
      </c>
      <c r="Q14" s="136">
        <v>228</v>
      </c>
      <c r="R14" s="137">
        <v>229</v>
      </c>
      <c r="AC14" s="72"/>
    </row>
    <row r="15" spans="1:29" x14ac:dyDescent="0.2">
      <c r="A15" s="98">
        <v>1</v>
      </c>
      <c r="B15" s="121">
        <v>1</v>
      </c>
      <c r="C15" s="122">
        <f>(B15/B3)*100</f>
        <v>4.7058823529411764E-2</v>
      </c>
      <c r="D15" s="79" t="s">
        <v>4026</v>
      </c>
      <c r="E15" s="98">
        <v>2</v>
      </c>
      <c r="F15" s="121">
        <v>2</v>
      </c>
      <c r="G15" s="122">
        <f>(F15/F3)*100</f>
        <v>0.10982976386600769</v>
      </c>
      <c r="J15" s="134" t="s">
        <v>3882</v>
      </c>
      <c r="K15" s="74"/>
      <c r="L15" s="74"/>
      <c r="M15" s="121">
        <v>1</v>
      </c>
      <c r="N15" s="121">
        <v>30</v>
      </c>
      <c r="O15" s="121">
        <v>75</v>
      </c>
      <c r="P15" s="121">
        <v>105</v>
      </c>
      <c r="Q15" s="136">
        <v>112</v>
      </c>
      <c r="R15" s="137">
        <v>113</v>
      </c>
      <c r="AC15" s="72"/>
    </row>
    <row r="16" spans="1:29" x14ac:dyDescent="0.2">
      <c r="J16" s="134" t="s">
        <v>3883</v>
      </c>
      <c r="K16" s="74"/>
      <c r="L16" s="74"/>
      <c r="M16" s="74"/>
      <c r="N16" s="121">
        <v>1</v>
      </c>
      <c r="O16" s="121">
        <v>15</v>
      </c>
      <c r="P16" s="121">
        <v>33</v>
      </c>
      <c r="Q16" s="136">
        <v>40</v>
      </c>
      <c r="R16" s="137">
        <v>41</v>
      </c>
      <c r="AC16" s="72"/>
    </row>
    <row r="17" spans="1:29" ht="13.5" thickBot="1" x14ac:dyDescent="0.25">
      <c r="H17" s="71"/>
      <c r="J17" s="134" t="s">
        <v>3884</v>
      </c>
      <c r="K17" s="74"/>
      <c r="L17" s="75"/>
      <c r="M17" s="75"/>
      <c r="N17" s="75"/>
      <c r="O17" s="121">
        <v>1</v>
      </c>
      <c r="P17" s="121">
        <v>12</v>
      </c>
      <c r="Q17" s="136">
        <v>18</v>
      </c>
      <c r="R17" s="137">
        <v>19</v>
      </c>
      <c r="AC17" s="72"/>
    </row>
    <row r="18" spans="1:29" ht="13.5" thickBot="1" x14ac:dyDescent="0.25">
      <c r="A18" s="99" t="s">
        <v>4114</v>
      </c>
      <c r="B18" s="152" t="s">
        <v>3802</v>
      </c>
      <c r="C18" s="148"/>
      <c r="D18" s="50"/>
      <c r="E18" s="99" t="s">
        <v>4114</v>
      </c>
      <c r="F18" s="152" t="s">
        <v>3803</v>
      </c>
      <c r="G18" s="148"/>
      <c r="H18" s="72"/>
      <c r="J18" s="134" t="s">
        <v>3885</v>
      </c>
      <c r="K18" s="74"/>
      <c r="L18" s="75"/>
      <c r="M18" s="75"/>
      <c r="N18" s="75"/>
      <c r="O18" s="75"/>
      <c r="P18" s="121">
        <v>4</v>
      </c>
      <c r="Q18" s="136">
        <v>7</v>
      </c>
      <c r="R18" s="137">
        <v>8</v>
      </c>
      <c r="AC18" s="72"/>
    </row>
    <row r="19" spans="1:29" x14ac:dyDescent="0.2">
      <c r="A19" s="119" t="s">
        <v>3801</v>
      </c>
      <c r="B19" s="123" t="s">
        <v>3801</v>
      </c>
      <c r="C19" s="120" t="s">
        <v>3085</v>
      </c>
      <c r="D19" s="50"/>
      <c r="E19" s="119" t="s">
        <v>3801</v>
      </c>
      <c r="F19" s="123" t="s">
        <v>3801</v>
      </c>
      <c r="G19" s="120" t="s">
        <v>3085</v>
      </c>
      <c r="H19" s="72"/>
      <c r="J19" s="134" t="s">
        <v>3886</v>
      </c>
      <c r="K19" s="75"/>
      <c r="L19" s="75"/>
      <c r="M19" s="75"/>
      <c r="N19" s="75"/>
      <c r="O19" s="75"/>
      <c r="P19" s="75"/>
      <c r="Q19" s="75"/>
      <c r="R19" s="137">
        <v>1</v>
      </c>
      <c r="AC19" s="72"/>
    </row>
    <row r="20" spans="1:29" ht="13.5" thickBot="1" x14ac:dyDescent="0.25">
      <c r="A20" s="98">
        <v>228</v>
      </c>
      <c r="B20" s="121">
        <v>229</v>
      </c>
      <c r="C20" s="121">
        <v>100</v>
      </c>
      <c r="D20" s="79" t="s">
        <v>3793</v>
      </c>
      <c r="E20" s="98">
        <v>187</v>
      </c>
      <c r="F20" s="121">
        <v>190</v>
      </c>
      <c r="G20" s="121">
        <v>100</v>
      </c>
      <c r="H20" s="73"/>
      <c r="J20" s="135" t="s">
        <v>4027</v>
      </c>
      <c r="K20" s="96"/>
      <c r="L20" s="96"/>
      <c r="M20" s="96"/>
      <c r="N20" s="96"/>
      <c r="O20" s="96"/>
      <c r="P20" s="96"/>
      <c r="Q20" s="96"/>
      <c r="R20" s="138">
        <v>1</v>
      </c>
    </row>
    <row r="21" spans="1:29" ht="13.5" thickBot="1" x14ac:dyDescent="0.25">
      <c r="A21" s="98">
        <v>183</v>
      </c>
      <c r="B21" s="121">
        <v>183</v>
      </c>
      <c r="C21" s="122">
        <f>(B21/B20)*100</f>
        <v>79.91266375545851</v>
      </c>
      <c r="D21" s="79" t="s">
        <v>3808</v>
      </c>
      <c r="E21" s="98">
        <v>148</v>
      </c>
      <c r="F21" s="121">
        <v>151</v>
      </c>
      <c r="G21" s="122">
        <f>(F21/F20)*100</f>
        <v>79.473684210526315</v>
      </c>
      <c r="H21" s="73"/>
      <c r="J21" s="47"/>
      <c r="K21" s="46"/>
      <c r="L21" s="46"/>
      <c r="M21" s="46"/>
      <c r="N21" s="46"/>
      <c r="O21" s="46"/>
      <c r="P21" s="46"/>
      <c r="Q21" s="47"/>
    </row>
    <row r="22" spans="1:29" ht="13.5" thickBot="1" x14ac:dyDescent="0.25">
      <c r="A22" s="98">
        <v>31</v>
      </c>
      <c r="B22" s="121">
        <v>31</v>
      </c>
      <c r="C22" s="122">
        <f>(B22/B20)*100</f>
        <v>13.537117903930133</v>
      </c>
      <c r="D22" s="79" t="s">
        <v>3809</v>
      </c>
      <c r="E22" s="98">
        <v>31</v>
      </c>
      <c r="F22" s="121">
        <v>30</v>
      </c>
      <c r="G22" s="122">
        <f>(F22/F20)*100</f>
        <v>15.789473684210526</v>
      </c>
      <c r="H22" s="73"/>
      <c r="J22" s="149" t="s">
        <v>4095</v>
      </c>
      <c r="K22" s="151"/>
    </row>
    <row r="23" spans="1:29" ht="13.5" thickBot="1" x14ac:dyDescent="0.25">
      <c r="A23" s="98">
        <v>5</v>
      </c>
      <c r="B23" s="121">
        <v>5</v>
      </c>
      <c r="C23" s="122">
        <f>(B23/B20)*100</f>
        <v>2.1834061135371177</v>
      </c>
      <c r="D23" s="79" t="s">
        <v>3810</v>
      </c>
      <c r="E23" s="98">
        <v>6</v>
      </c>
      <c r="F23" s="121">
        <v>6</v>
      </c>
      <c r="G23" s="122">
        <f>(F23/F20)*100</f>
        <v>3.1578947368421053</v>
      </c>
      <c r="H23" s="73"/>
      <c r="J23" s="113" t="s">
        <v>3801</v>
      </c>
      <c r="K23" s="114">
        <v>1809</v>
      </c>
      <c r="L23" s="115" t="s">
        <v>4075</v>
      </c>
      <c r="M23" s="116"/>
      <c r="N23" s="116"/>
      <c r="O23" s="116"/>
      <c r="P23" s="116"/>
      <c r="Q23" s="116"/>
      <c r="R23" s="117"/>
    </row>
    <row r="24" spans="1:29" x14ac:dyDescent="0.2">
      <c r="A24" s="98">
        <v>1</v>
      </c>
      <c r="B24" s="121">
        <v>1</v>
      </c>
      <c r="C24" s="122">
        <f>(B24/B20)*100</f>
        <v>0.43668122270742354</v>
      </c>
      <c r="D24" s="79" t="s">
        <v>3811</v>
      </c>
      <c r="E24" s="98">
        <v>1</v>
      </c>
      <c r="F24" s="121">
        <v>1</v>
      </c>
      <c r="G24" s="122">
        <f>(F24/F20)*100</f>
        <v>0.52631578947368418</v>
      </c>
      <c r="J24" s="104" t="s">
        <v>3873</v>
      </c>
      <c r="K24" s="105" t="s">
        <v>3874</v>
      </c>
      <c r="L24" s="105" t="s">
        <v>3875</v>
      </c>
      <c r="M24" s="105" t="s">
        <v>3876</v>
      </c>
      <c r="N24" s="105" t="s">
        <v>3877</v>
      </c>
      <c r="O24" s="105" t="s">
        <v>3878</v>
      </c>
      <c r="P24" s="105" t="s">
        <v>3879</v>
      </c>
      <c r="Q24" s="105" t="s">
        <v>3880</v>
      </c>
      <c r="R24" s="107" t="s">
        <v>3887</v>
      </c>
    </row>
    <row r="25" spans="1:29" x14ac:dyDescent="0.2">
      <c r="J25" s="111" t="s">
        <v>3881</v>
      </c>
      <c r="K25" s="74"/>
      <c r="L25" s="98">
        <v>3</v>
      </c>
      <c r="M25" s="98">
        <v>12</v>
      </c>
      <c r="N25" s="98">
        <v>85</v>
      </c>
      <c r="O25" s="98">
        <v>146</v>
      </c>
      <c r="P25" s="98">
        <v>178</v>
      </c>
      <c r="Q25" s="98">
        <v>185</v>
      </c>
      <c r="R25" s="109">
        <v>187</v>
      </c>
    </row>
    <row r="26" spans="1:29" ht="13.5" thickBot="1" x14ac:dyDescent="0.25">
      <c r="H26" s="71"/>
      <c r="J26" s="111" t="s">
        <v>3882</v>
      </c>
      <c r="K26" s="74"/>
      <c r="L26" s="74"/>
      <c r="M26" s="74"/>
      <c r="N26" s="98">
        <v>14</v>
      </c>
      <c r="O26" s="98">
        <v>54</v>
      </c>
      <c r="P26" s="98">
        <v>85</v>
      </c>
      <c r="Q26" s="98">
        <v>92</v>
      </c>
      <c r="R26" s="109">
        <v>94</v>
      </c>
    </row>
    <row r="27" spans="1:29" ht="13.5" thickBot="1" x14ac:dyDescent="0.25">
      <c r="A27" s="124" t="s">
        <v>4114</v>
      </c>
      <c r="B27" s="152" t="s">
        <v>3802</v>
      </c>
      <c r="C27" s="148"/>
      <c r="D27" s="50"/>
      <c r="E27" s="124" t="s">
        <v>4114</v>
      </c>
      <c r="F27" s="152" t="s">
        <v>3803</v>
      </c>
      <c r="G27" s="148"/>
      <c r="H27" s="72"/>
      <c r="J27" s="111" t="s">
        <v>3883</v>
      </c>
      <c r="K27" s="74"/>
      <c r="L27" s="74"/>
      <c r="M27" s="74"/>
      <c r="N27" s="98">
        <v>2</v>
      </c>
      <c r="O27" s="98">
        <v>17</v>
      </c>
      <c r="P27" s="98">
        <v>38</v>
      </c>
      <c r="Q27" s="98">
        <v>45</v>
      </c>
      <c r="R27" s="109">
        <v>47</v>
      </c>
    </row>
    <row r="28" spans="1:29" x14ac:dyDescent="0.2">
      <c r="A28" s="119" t="s">
        <v>3801</v>
      </c>
      <c r="B28" s="123" t="s">
        <v>3801</v>
      </c>
      <c r="C28" s="120" t="s">
        <v>3085</v>
      </c>
      <c r="D28" s="50"/>
      <c r="E28" s="119" t="s">
        <v>3801</v>
      </c>
      <c r="F28" s="123" t="s">
        <v>3801</v>
      </c>
      <c r="G28" s="120" t="s">
        <v>3085</v>
      </c>
      <c r="H28" s="72"/>
      <c r="J28" s="111" t="s">
        <v>3884</v>
      </c>
      <c r="K28" s="74"/>
      <c r="L28" s="75"/>
      <c r="M28" s="75"/>
      <c r="N28" s="75"/>
      <c r="O28" s="98">
        <v>2</v>
      </c>
      <c r="P28" s="98">
        <v>13</v>
      </c>
      <c r="Q28" s="98">
        <v>20</v>
      </c>
      <c r="R28" s="109">
        <v>21</v>
      </c>
    </row>
    <row r="29" spans="1:29" x14ac:dyDescent="0.2">
      <c r="A29" s="98">
        <v>228</v>
      </c>
      <c r="B29" s="121">
        <v>229</v>
      </c>
      <c r="C29" s="121">
        <v>100</v>
      </c>
      <c r="D29" s="79" t="s">
        <v>3793</v>
      </c>
      <c r="E29" s="98">
        <v>187</v>
      </c>
      <c r="F29" s="121">
        <v>190</v>
      </c>
      <c r="G29" s="121">
        <v>100</v>
      </c>
      <c r="H29" s="73"/>
      <c r="J29" s="111" t="s">
        <v>3885</v>
      </c>
      <c r="K29" s="74"/>
      <c r="L29" s="75"/>
      <c r="M29" s="75"/>
      <c r="N29" s="75"/>
      <c r="O29" s="75"/>
      <c r="P29" s="98">
        <v>4</v>
      </c>
      <c r="Q29" s="98">
        <v>7</v>
      </c>
      <c r="R29" s="109">
        <v>8</v>
      </c>
    </row>
    <row r="30" spans="1:29" x14ac:dyDescent="0.2">
      <c r="A30" s="98">
        <v>190</v>
      </c>
      <c r="B30" s="121">
        <v>190</v>
      </c>
      <c r="C30" s="122">
        <f>(B30/B29)*100</f>
        <v>82.969432314410483</v>
      </c>
      <c r="D30" s="79" t="s">
        <v>3812</v>
      </c>
      <c r="E30" s="98">
        <v>153</v>
      </c>
      <c r="F30" s="121">
        <v>156</v>
      </c>
      <c r="G30" s="122">
        <f>(F30/F29)*100</f>
        <v>82.10526315789474</v>
      </c>
      <c r="H30" s="73"/>
      <c r="J30" s="111" t="s">
        <v>3886</v>
      </c>
      <c r="K30" s="75"/>
      <c r="L30" s="75"/>
      <c r="M30" s="75"/>
      <c r="N30" s="75"/>
      <c r="O30" s="75"/>
      <c r="P30" s="75"/>
      <c r="Q30" s="98">
        <v>1</v>
      </c>
      <c r="R30" s="109">
        <v>2</v>
      </c>
    </row>
    <row r="31" spans="1:29" ht="13.5" thickBot="1" x14ac:dyDescent="0.25">
      <c r="A31" s="98">
        <v>38</v>
      </c>
      <c r="B31" s="121">
        <v>38</v>
      </c>
      <c r="C31" s="122">
        <f>(B31/B29)*100</f>
        <v>16.593886462882097</v>
      </c>
      <c r="D31" s="79" t="s">
        <v>3813</v>
      </c>
      <c r="E31" s="98">
        <v>37</v>
      </c>
      <c r="F31" s="121">
        <v>36</v>
      </c>
      <c r="G31" s="122">
        <f>(F31/F29)*100</f>
        <v>18.947368421052634</v>
      </c>
      <c r="H31" s="73"/>
      <c r="J31" s="118" t="s">
        <v>4027</v>
      </c>
      <c r="K31" s="76"/>
      <c r="L31" s="76"/>
      <c r="M31" s="76"/>
      <c r="N31" s="76"/>
      <c r="O31" s="76"/>
      <c r="P31" s="76"/>
      <c r="Q31" s="146">
        <v>1</v>
      </c>
      <c r="R31" s="110">
        <v>2</v>
      </c>
    </row>
    <row r="32" spans="1:29" ht="13.5" thickBot="1" x14ac:dyDescent="0.25">
      <c r="A32" s="98">
        <v>7</v>
      </c>
      <c r="B32" s="121">
        <v>7</v>
      </c>
      <c r="C32" s="122">
        <f>(B32/B29)*100</f>
        <v>3.0567685589519651</v>
      </c>
      <c r="D32" s="79" t="s">
        <v>3814</v>
      </c>
      <c r="E32" s="98">
        <v>10</v>
      </c>
      <c r="F32" s="121">
        <v>10</v>
      </c>
      <c r="G32" s="122">
        <f>(F32/F29)*100</f>
        <v>5.2631578947368416</v>
      </c>
      <c r="H32" s="73"/>
      <c r="J32" s="147" t="s">
        <v>4118</v>
      </c>
      <c r="K32" s="148"/>
    </row>
    <row r="33" spans="1:18" ht="13.5" thickBot="1" x14ac:dyDescent="0.25">
      <c r="A33" s="98">
        <v>1</v>
      </c>
      <c r="B33" s="121">
        <v>1</v>
      </c>
      <c r="C33" s="122">
        <f>(B33/B29)*100</f>
        <v>0.43668122270742354</v>
      </c>
      <c r="D33" s="79" t="s">
        <v>3815</v>
      </c>
      <c r="E33" s="98">
        <v>2</v>
      </c>
      <c r="F33" s="121">
        <v>2</v>
      </c>
      <c r="G33" s="122">
        <f>(F33/F29)*100</f>
        <v>1.0526315789473684</v>
      </c>
      <c r="H33" s="73"/>
      <c r="J33" s="139" t="s">
        <v>3801</v>
      </c>
      <c r="K33" s="140">
        <v>1821</v>
      </c>
      <c r="L33" s="141" t="s">
        <v>4117</v>
      </c>
      <c r="M33" s="142"/>
      <c r="N33" s="142"/>
      <c r="O33" s="142"/>
      <c r="P33" s="142"/>
      <c r="Q33" s="142"/>
      <c r="R33" s="143"/>
    </row>
    <row r="34" spans="1:18" x14ac:dyDescent="0.2">
      <c r="A34" s="98">
        <v>0</v>
      </c>
      <c r="B34" s="121">
        <v>0</v>
      </c>
      <c r="C34" s="121">
        <v>0</v>
      </c>
      <c r="D34" s="79" t="s">
        <v>3856</v>
      </c>
      <c r="E34" s="98">
        <v>1</v>
      </c>
      <c r="F34" s="121">
        <v>1</v>
      </c>
      <c r="G34" s="122">
        <f>(F34/F29)*100</f>
        <v>0.52631578947368418</v>
      </c>
      <c r="J34" s="130" t="s">
        <v>3873</v>
      </c>
      <c r="K34" s="131" t="s">
        <v>3874</v>
      </c>
      <c r="L34" s="131" t="s">
        <v>3875</v>
      </c>
      <c r="M34" s="131" t="s">
        <v>3876</v>
      </c>
      <c r="N34" s="131" t="s">
        <v>3877</v>
      </c>
      <c r="O34" s="131" t="s">
        <v>3878</v>
      </c>
      <c r="P34" s="131" t="s">
        <v>3879</v>
      </c>
      <c r="Q34" s="131" t="s">
        <v>3880</v>
      </c>
      <c r="R34" s="133" t="s">
        <v>3887</v>
      </c>
    </row>
    <row r="35" spans="1:18" x14ac:dyDescent="0.2">
      <c r="J35" s="134" t="s">
        <v>3881</v>
      </c>
      <c r="K35" s="74"/>
      <c r="L35" s="121">
        <v>4</v>
      </c>
      <c r="M35" s="121">
        <v>14</v>
      </c>
      <c r="N35" s="121">
        <v>81</v>
      </c>
      <c r="O35" s="121">
        <v>148</v>
      </c>
      <c r="P35" s="121">
        <v>180</v>
      </c>
      <c r="Q35" s="121">
        <v>188</v>
      </c>
      <c r="R35" s="137">
        <v>190</v>
      </c>
    </row>
    <row r="36" spans="1:18" x14ac:dyDescent="0.2">
      <c r="J36" s="134" t="s">
        <v>3882</v>
      </c>
      <c r="K36" s="74"/>
      <c r="L36" s="74"/>
      <c r="M36" s="74"/>
      <c r="N36" s="121">
        <v>13</v>
      </c>
      <c r="O36" s="121">
        <v>55</v>
      </c>
      <c r="P36" s="121">
        <v>86</v>
      </c>
      <c r="Q36" s="121">
        <v>94</v>
      </c>
      <c r="R36" s="137">
        <v>96</v>
      </c>
    </row>
    <row r="37" spans="1:18" x14ac:dyDescent="0.2">
      <c r="J37" s="134" t="s">
        <v>3883</v>
      </c>
      <c r="K37" s="74"/>
      <c r="L37" s="74"/>
      <c r="M37" s="74"/>
      <c r="N37" s="121">
        <v>2</v>
      </c>
      <c r="O37" s="121">
        <v>17</v>
      </c>
      <c r="P37" s="121">
        <v>37</v>
      </c>
      <c r="Q37" s="121">
        <v>46</v>
      </c>
      <c r="R37" s="137">
        <v>48</v>
      </c>
    </row>
    <row r="38" spans="1:18" x14ac:dyDescent="0.2">
      <c r="J38" s="134" t="s">
        <v>3884</v>
      </c>
      <c r="K38" s="74"/>
      <c r="L38" s="75"/>
      <c r="M38" s="75"/>
      <c r="N38" s="75"/>
      <c r="O38" s="121">
        <v>3</v>
      </c>
      <c r="P38" s="121">
        <v>13</v>
      </c>
      <c r="Q38" s="121">
        <v>21</v>
      </c>
      <c r="R38" s="137">
        <v>22</v>
      </c>
    </row>
    <row r="39" spans="1:18" x14ac:dyDescent="0.2">
      <c r="J39" s="134" t="s">
        <v>3885</v>
      </c>
      <c r="K39" s="74"/>
      <c r="L39" s="75"/>
      <c r="M39" s="75"/>
      <c r="N39" s="75"/>
      <c r="O39" s="75"/>
      <c r="P39" s="121">
        <v>3</v>
      </c>
      <c r="Q39" s="121">
        <v>7</v>
      </c>
      <c r="R39" s="137">
        <v>8</v>
      </c>
    </row>
    <row r="40" spans="1:18" x14ac:dyDescent="0.2">
      <c r="J40" s="134" t="s">
        <v>3886</v>
      </c>
      <c r="K40" s="75"/>
      <c r="L40" s="75"/>
      <c r="M40" s="75"/>
      <c r="N40" s="75"/>
      <c r="O40" s="75"/>
      <c r="P40" s="75"/>
      <c r="Q40" s="121">
        <v>1</v>
      </c>
      <c r="R40" s="137">
        <v>2</v>
      </c>
    </row>
    <row r="41" spans="1:18" ht="13.5" thickBot="1" x14ac:dyDescent="0.25">
      <c r="J41" s="144" t="s">
        <v>4027</v>
      </c>
      <c r="K41" s="76"/>
      <c r="L41" s="76"/>
      <c r="M41" s="76"/>
      <c r="N41" s="76"/>
      <c r="O41" s="76"/>
      <c r="P41" s="76"/>
      <c r="Q41" s="145">
        <v>1</v>
      </c>
      <c r="R41" s="138">
        <v>2</v>
      </c>
    </row>
  </sheetData>
  <mergeCells count="10">
    <mergeCell ref="J32:K32"/>
    <mergeCell ref="J1:K1"/>
    <mergeCell ref="J22:K22"/>
    <mergeCell ref="B1:C1"/>
    <mergeCell ref="F1:G1"/>
    <mergeCell ref="B18:C18"/>
    <mergeCell ref="F18:G18"/>
    <mergeCell ref="B27:C27"/>
    <mergeCell ref="F27:G27"/>
    <mergeCell ref="J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Points H</vt:lpstr>
      <vt:lpstr>Echelle de 128 H</vt:lpstr>
      <vt:lpstr>ClassDécH</vt:lpstr>
      <vt:lpstr>%Hommes</vt:lpstr>
      <vt:lpstr>Points F</vt:lpstr>
      <vt:lpstr>Echelle de 128 F</vt:lpstr>
      <vt:lpstr>ClassDécF</vt:lpstr>
      <vt:lpstr>%Femmes</vt:lpstr>
      <vt:lpstr>Conclusions</vt:lpstr>
      <vt:lpstr>Pour article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</dc:creator>
  <cp:lastModifiedBy>Diependaele Gérald</cp:lastModifiedBy>
  <cp:lastPrinted>2012-01-31T08:41:54Z</cp:lastPrinted>
  <dcterms:created xsi:type="dcterms:W3CDTF">2005-08-29T19:40:03Z</dcterms:created>
  <dcterms:modified xsi:type="dcterms:W3CDTF">2018-07-17T08:00:15Z</dcterms:modified>
</cp:coreProperties>
</file>